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940" activeTab="5"/>
  </bookViews>
  <sheets>
    <sheet name="Эковер Лайт" sheetId="1" r:id="rId1"/>
    <sheet name="Эковер Фасад" sheetId="2" r:id="rId2"/>
    <sheet name="Эковер Кровля" sheetId="3" r:id="rId3"/>
    <sheet name="Эковер Степ" sheetId="4" r:id="rId4"/>
    <sheet name="Технониколь лайт" sheetId="5" r:id="rId5"/>
    <sheet name="Технониколь Вент" sheetId="6" r:id="rId6"/>
    <sheet name="Технониколь Кровля" sheetId="7" r:id="rId7"/>
    <sheet name="Техноплекс" sheetId="8" r:id="rId8"/>
    <sheet name="ЦЕРЕЗИТ" sheetId="9" r:id="rId9"/>
    <sheet name="Маты прошивные" sheetId="10" r:id="rId10"/>
  </sheets>
  <definedNames/>
  <calcPr fullCalcOnLoad="1" refMode="R1C1"/>
</workbook>
</file>

<file path=xl/sharedStrings.xml><?xml version="1.0" encoding="utf-8"?>
<sst xmlns="http://schemas.openxmlformats.org/spreadsheetml/2006/main" count="560" uniqueCount="284">
  <si>
    <t>85-110</t>
  </si>
  <si>
    <t>Плотность кг/м3</t>
  </si>
  <si>
    <t>Дополнительная информация</t>
  </si>
  <si>
    <t>Без обкладки</t>
  </si>
  <si>
    <t xml:space="preserve">М2-1-100 </t>
  </si>
  <si>
    <t>Теплопроводность, Вт/(мК)</t>
  </si>
  <si>
    <t>Размеры, мм</t>
  </si>
  <si>
    <t>кг/м3</t>
  </si>
  <si>
    <t>Наименование</t>
  </si>
  <si>
    <t xml:space="preserve">   Наименование продукции</t>
  </si>
  <si>
    <t>Цена за м3, руб с НДС</t>
  </si>
  <si>
    <t>От объёма предусмотрена гибкая система скидок !</t>
  </si>
  <si>
    <t>Единица измерения</t>
  </si>
  <si>
    <t>Показатель</t>
  </si>
  <si>
    <t>Плотность</t>
  </si>
  <si>
    <t>Геометрия</t>
  </si>
  <si>
    <t>мм</t>
  </si>
  <si>
    <t>2000*1000*50-100</t>
  </si>
  <si>
    <t>Теплопроводность</t>
  </si>
  <si>
    <t xml:space="preserve">  - При температуре 25 С</t>
  </si>
  <si>
    <t xml:space="preserve">  - При температуре 125 С</t>
  </si>
  <si>
    <t xml:space="preserve">  - При температуре 300 С</t>
  </si>
  <si>
    <t>Вт(м.К), не более</t>
  </si>
  <si>
    <t xml:space="preserve">Температура применения </t>
  </si>
  <si>
    <t>от -180 до +700</t>
  </si>
  <si>
    <t>С</t>
  </si>
  <si>
    <t>Сжимаемость</t>
  </si>
  <si>
    <t>Влажность по массе</t>
  </si>
  <si>
    <t>Содержание оганических веществ, по массе</t>
  </si>
  <si>
    <t>Упругость</t>
  </si>
  <si>
    <t>%, не более</t>
  </si>
  <si>
    <t>Горючесть</t>
  </si>
  <si>
    <t>% не менее</t>
  </si>
  <si>
    <t>группа</t>
  </si>
  <si>
    <t>НГ</t>
  </si>
  <si>
    <t>Стеклоткань Э3-200</t>
  </si>
  <si>
    <t>Стеклопластик РСТ-430 Л</t>
  </si>
  <si>
    <t>Предназначен для обкладки теплоизоляционных материалов</t>
  </si>
  <si>
    <t>2000х100х(50-100)</t>
  </si>
  <si>
    <t>ТЕХНИЧЕСКИЕ ХАРАКТЕРИСТИКИ</t>
  </si>
  <si>
    <t>мм, не более</t>
  </si>
  <si>
    <t>Расстояние между швами</t>
  </si>
  <si>
    <t>Шаг шва</t>
  </si>
  <si>
    <t>Расстояние между кромкой и крайним швом</t>
  </si>
  <si>
    <t>Разрывная нагрузка</t>
  </si>
  <si>
    <t>Н, не менее</t>
  </si>
  <si>
    <t>ОБЩЕСТРОИТЕЛЬНАЯ ИЗОЛЯЦИЯ ЭКОВЕР®</t>
  </si>
  <si>
    <t>Это легкие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</si>
  <si>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</si>
  <si>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</si>
  <si>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</si>
  <si>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</si>
  <si>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</si>
  <si>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</si>
  <si>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</si>
  <si>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</si>
  <si>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</si>
  <si>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t>Пачек, шт.</t>
  </si>
  <si>
    <t>Пачка</t>
  </si>
  <si>
    <t xml:space="preserve">ЭКОВЕР ЛАЙТ УНИВЕРСАЛ </t>
  </si>
  <si>
    <t>Плотность 28 кг/куб.м.</t>
  </si>
  <si>
    <t>ЭКОВЕР ЛАЙТ</t>
  </si>
  <si>
    <t>Плотность 35 кг/куб.м.</t>
  </si>
  <si>
    <t>ЭКОВЕР СТАНДАРТ</t>
  </si>
  <si>
    <t>Плотность 50 кг/куб.м.</t>
  </si>
  <si>
    <t>ФАСАДНАЯ ИЗОЛЯЦИЯ ЭКОВЕР®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</si>
  <si>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</si>
  <si>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ЭКОВЕР ВЕНТ-ФАСАД</t>
  </si>
  <si>
    <t>Применяется в качестве тепло-, звуко- и пожароизоляционного слоя в фасадных системах с воздушным зазором при однослойном исполнении изоляции и в качестве верхнего (наружного) изоляционного слоя в фасадных системах с воздушным зазором при двухслойном исполнении изоляции. Рекомендуется применять совместно с плитами марок «ЭКОВЕР ЛАЙТ УНИВЕРСАЛ»,  «ЭКОВЕР ЛАЙТ» и «ЭКОВЕР СТАНДАРТ».</t>
  </si>
  <si>
    <t>Применяется в качестве тепло- и звукоизоляционного слоя в системах наружного утепления фасадов с последующим оштукатуриванием по армирующей сетке.</t>
  </si>
  <si>
    <t>КРОВЕЛЬНАЯ ИЗОЛЯЦИЯ ЭКОВЕР®</t>
  </si>
  <si>
    <t>ЭКОВЕР КРОВЛЯ НИЗ</t>
  </si>
  <si>
    <t>Плотность 105 кг/куб.м.</t>
  </si>
  <si>
    <t>Применяется в качестве тепло- и звукоизоляционного слоя в двухслойных покрытиях плоских кровель. В качестве нижнего (внутреннего) слоя в двухслойных системах изоляции плоских кровель. Рекомендуется применять в сочетании с плитами "ЭКОВЕР КРОВЛЯ ВЕРХ"</t>
  </si>
  <si>
    <t>ЭКОВЕР КРОВЛЯ ВЕРХ</t>
  </si>
  <si>
    <t>Плотность 175 кг/куб.м.</t>
  </si>
  <si>
    <t>Применяется в качестве верхнего тепло- и звукоизоляционного слоя в двухслойных системах плоских кровель.</t>
  </si>
  <si>
    <t>ЭКОВЕР КРОВЛЯ</t>
  </si>
  <si>
    <t>Плотность 135 кг/куб.м.</t>
  </si>
  <si>
    <t>Применяется в качестве тепло- и звукоизоляционного слоя в покрытиях, в том числе, для устройства кровель без цементной стяжки, со стяжкой, тепловой изоляции чердачных перекрытий, перекрытий над холодным подвалом или проездом.</t>
  </si>
  <si>
    <t>ИЗОЛЯЦИЯ ЭКОВЕР® ДЛЯ АКУСТИЧЕСКИХ «ПЛАВАЮЩИХ» ПОЛОВ</t>
  </si>
  <si>
    <t>ЕКН</t>
  </si>
  <si>
    <t>Норма загрузки в фуру, объемом, куб.м.</t>
  </si>
  <si>
    <t>Цена с НДС, руб.</t>
  </si>
  <si>
    <t>Плит, шт</t>
  </si>
  <si>
    <r>
      <t>м</t>
    </r>
    <r>
      <rPr>
        <b/>
        <vertAlign val="superscript"/>
        <sz val="14"/>
        <rFont val="Arial"/>
        <family val="2"/>
      </rPr>
      <t>2</t>
    </r>
  </si>
  <si>
    <r>
      <t>м</t>
    </r>
    <r>
      <rPr>
        <b/>
        <vertAlign val="superscript"/>
        <sz val="14"/>
        <rFont val="Arial"/>
        <family val="2"/>
      </rPr>
      <t>3</t>
    </r>
  </si>
  <si>
    <t>Упаковка</t>
  </si>
  <si>
    <r>
      <t>м</t>
    </r>
    <r>
      <rPr>
        <b/>
        <vertAlign val="superscript"/>
        <sz val="24"/>
        <rFont val="Arial"/>
        <family val="2"/>
      </rPr>
      <t>2</t>
    </r>
  </si>
  <si>
    <t>А</t>
  </si>
  <si>
    <t>Примечание:</t>
  </si>
  <si>
    <r>
      <t xml:space="preserve">4.       Тип продукта указывает на ориентировочный </t>
    </r>
    <r>
      <rPr>
        <u val="single"/>
        <sz val="14"/>
        <rFont val="Arial"/>
        <family val="2"/>
      </rPr>
      <t>максимальный</t>
    </r>
    <r>
      <rPr>
        <sz val="14"/>
        <rFont val="Arial"/>
        <family val="2"/>
      </rPr>
      <t xml:space="preserve"> срок поставки с момента размещения заказа.</t>
    </r>
  </si>
  <si>
    <r>
      <t>ТИП</t>
    </r>
    <r>
      <rPr>
        <b/>
        <vertAlign val="superscript"/>
        <sz val="14"/>
        <rFont val="Arial"/>
        <family val="2"/>
      </rPr>
      <t>4</t>
    </r>
  </si>
  <si>
    <r>
      <t>Стоимость с НДС, руб./м</t>
    </r>
    <r>
      <rPr>
        <b/>
        <sz val="14"/>
        <rFont val="Calibri"/>
        <family val="2"/>
      </rPr>
      <t>³</t>
    </r>
  </si>
  <si>
    <t>Пачек, шт</t>
  </si>
  <si>
    <r>
      <t>м</t>
    </r>
    <r>
      <rPr>
        <b/>
        <vertAlign val="superscript"/>
        <sz val="14"/>
        <color indexed="10"/>
        <rFont val="Arial"/>
        <family val="2"/>
      </rPr>
      <t>3</t>
    </r>
  </si>
  <si>
    <t>В</t>
  </si>
  <si>
    <t>1.       Цена указана без учета стоимости доставки.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</si>
  <si>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</si>
  <si>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по согласованию с ОКС.</t>
  </si>
  <si>
    <t>Минимальный объем партии,м3 (кратно поддону)</t>
  </si>
  <si>
    <r>
      <t>92 м</t>
    </r>
    <r>
      <rPr>
        <b/>
        <vertAlign val="superscript"/>
        <sz val="14"/>
        <rFont val="Arial"/>
        <family val="2"/>
      </rPr>
      <t>3</t>
    </r>
  </si>
  <si>
    <t>РОКЛАЙТ</t>
  </si>
  <si>
    <t>ТЕХНОЛАЙТ ЭКСТРА</t>
  </si>
  <si>
    <r>
      <t xml:space="preserve">ТУ 5762-010-74182181-2012 </t>
    </r>
    <r>
      <rPr>
        <sz val="12"/>
        <rFont val="Arial"/>
        <family val="2"/>
      </rPr>
      <t xml:space="preserve">Ненагружаемые конструкции, каркасные конструкциии.   </t>
    </r>
    <r>
      <rPr>
        <sz val="14"/>
        <rFont val="Arial"/>
        <family val="2"/>
      </rPr>
      <t xml:space="preserve">             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Средняя плотность 33  кг/м3 </t>
    </r>
    <r>
      <rPr>
        <b/>
        <sz val="14"/>
        <color indexed="10"/>
        <rFont val="Arial"/>
        <family val="2"/>
      </rPr>
      <t>(Отгрузка на поддонах)</t>
    </r>
  </si>
  <si>
    <t>ТЕХНОЛАЙТ ОПТИМА</t>
  </si>
  <si>
    <r>
      <t xml:space="preserve">ТУ 5762-010-74182181-2012  </t>
    </r>
    <r>
      <rPr>
        <sz val="12"/>
        <rFont val="Arial"/>
        <family val="2"/>
      </rPr>
      <t>Ненагружаемые конструкции, каркасные конструкциии.</t>
    </r>
    <r>
      <rPr>
        <sz val="14"/>
        <rFont val="Arial"/>
        <family val="2"/>
      </rPr>
      <t xml:space="preserve">                 </t>
    </r>
    <r>
      <rPr>
        <b/>
        <sz val="14"/>
        <color indexed="10"/>
        <rFont val="Arial"/>
        <family val="2"/>
      </rPr>
      <t>Средняя плотность 35  кг/м3 (Отгрузка на поддонах)</t>
    </r>
  </si>
  <si>
    <t>ТЕХНОБЛОК СТАНДАРТ</t>
  </si>
  <si>
    <r>
      <t xml:space="preserve">ТУ 5762-010-74182181-2012 </t>
    </r>
    <r>
      <rPr>
        <sz val="12"/>
        <rFont val="Arial"/>
        <family val="2"/>
      </rPr>
      <t>Средний слой в слоистых кладках.</t>
    </r>
    <r>
      <rPr>
        <sz val="14"/>
        <rFont val="Arial"/>
        <family val="2"/>
      </rPr>
      <t xml:space="preserve">                                            </t>
    </r>
    <r>
      <rPr>
        <b/>
        <sz val="14"/>
        <color indexed="10"/>
        <rFont val="Arial"/>
        <family val="2"/>
      </rPr>
      <t>Средняя плотность 45 кг/м3 (Отгрузка на поддонах)</t>
    </r>
  </si>
  <si>
    <t>ТЕХНОАКУСТИК</t>
  </si>
  <si>
    <t>376358</t>
  </si>
  <si>
    <t>Плотность 40кг/м3</t>
  </si>
  <si>
    <t>376359</t>
  </si>
  <si>
    <r>
      <t xml:space="preserve">А - отгрузка в течение 24 часов (заявки принимаются в любом количестве, </t>
    </r>
    <r>
      <rPr>
        <sz val="14"/>
        <color indexed="10"/>
        <rFont val="Arial"/>
        <family val="2"/>
      </rPr>
      <t>кратно поддону</t>
    </r>
    <r>
      <rPr>
        <sz val="14"/>
        <rFont val="Arial"/>
        <family val="2"/>
      </rPr>
      <t>).</t>
    </r>
  </si>
  <si>
    <r>
      <t xml:space="preserve">Б - отгрузка в течение 72 часов (заявки принимаются в любом количестве, </t>
    </r>
    <r>
      <rPr>
        <sz val="14"/>
        <color indexed="10"/>
        <rFont val="Arial"/>
        <family val="2"/>
      </rPr>
      <t>кратно поддону</t>
    </r>
    <r>
      <rPr>
        <sz val="14"/>
        <rFont val="Arial"/>
        <family val="2"/>
      </rPr>
      <t>).</t>
    </r>
  </si>
  <si>
    <r>
      <t xml:space="preserve">С - отгрузка в течение 7 дней (заявки принимаются в объеме не менее 10 тонн, </t>
    </r>
    <r>
      <rPr>
        <sz val="14"/>
        <color indexed="10"/>
        <rFont val="Arial"/>
        <family val="2"/>
      </rPr>
      <t>кратно поддону</t>
    </r>
    <r>
      <rPr>
        <sz val="14"/>
        <rFont val="Arial"/>
        <family val="2"/>
      </rPr>
      <t>)</t>
    </r>
  </si>
  <si>
    <t>Стоимость с НДС, руб./м³</t>
  </si>
  <si>
    <t>ТЕХНОВЕНТ СТАНДАРТ</t>
  </si>
  <si>
    <r>
      <t xml:space="preserve">ТУ 5762-010-74182181-2012 </t>
    </r>
    <r>
      <rPr>
        <sz val="12"/>
        <rFont val="Arial"/>
        <family val="2"/>
      </rPr>
      <t>Вентилируемые фасады.</t>
    </r>
    <r>
      <rPr>
        <sz val="14"/>
        <rFont val="Arial"/>
        <family val="2"/>
      </rPr>
      <t xml:space="preserve">                                      </t>
    </r>
    <r>
      <rPr>
        <b/>
        <sz val="14"/>
        <color indexed="10"/>
        <rFont val="Arial"/>
        <family val="2"/>
      </rPr>
      <t xml:space="preserve"> Средняя плотность 80 кг/м3 (Отгрузка на поддонах)</t>
    </r>
  </si>
  <si>
    <t>ТЕХНОВЕНТ ОПТИМА</t>
  </si>
  <si>
    <r>
      <t xml:space="preserve">ТУ 5762-010-74182181-2012 </t>
    </r>
    <r>
      <rPr>
        <sz val="12"/>
        <rFont val="Arial"/>
        <family val="2"/>
      </rPr>
      <t>Вентилируемые фасады.</t>
    </r>
    <r>
      <rPr>
        <sz val="14"/>
        <rFont val="Arial"/>
        <family val="2"/>
      </rPr>
      <t xml:space="preserve">                                      </t>
    </r>
    <r>
      <rPr>
        <b/>
        <sz val="14"/>
        <color indexed="10"/>
        <rFont val="Arial"/>
        <family val="2"/>
      </rPr>
      <t xml:space="preserve">  Средняя плотность 90 кг/м3 (Отгрузка на поддонах)</t>
    </r>
  </si>
  <si>
    <t>ТЕХНОВЕНТ ПРОФ</t>
  </si>
  <si>
    <r>
      <t xml:space="preserve">ТУ 5762-010-74182181-2012 </t>
    </r>
    <r>
      <rPr>
        <sz val="12"/>
        <rFont val="Arial"/>
        <family val="2"/>
      </rPr>
      <t>Вентилируемые фасады</t>
    </r>
    <r>
      <rPr>
        <sz val="14"/>
        <rFont val="Arial"/>
        <family val="2"/>
      </rPr>
      <t xml:space="preserve">.                                      </t>
    </r>
    <r>
      <rPr>
        <b/>
        <sz val="14"/>
        <color indexed="10"/>
        <rFont val="Arial"/>
        <family val="2"/>
      </rPr>
      <t xml:space="preserve">  Средняя плотность 100 кг/м3                                                (Отгрузка на поддонах)</t>
    </r>
  </si>
  <si>
    <t>020579</t>
  </si>
  <si>
    <t>ТЕХНО РУФ Н30</t>
  </si>
  <si>
    <t>Б</t>
  </si>
  <si>
    <r>
      <t>ТИП</t>
    </r>
    <r>
      <rPr>
        <vertAlign val="superscript"/>
        <sz val="14"/>
        <rFont val="Arial"/>
        <family val="2"/>
      </rPr>
      <t>4</t>
    </r>
  </si>
  <si>
    <r>
      <t>м</t>
    </r>
    <r>
      <rPr>
        <vertAlign val="superscript"/>
        <sz val="14"/>
        <rFont val="Arial"/>
        <family val="2"/>
      </rPr>
      <t>2</t>
    </r>
  </si>
  <si>
    <r>
      <t>м</t>
    </r>
    <r>
      <rPr>
        <vertAlign val="superscript"/>
        <sz val="14"/>
        <rFont val="Arial"/>
        <family val="2"/>
      </rPr>
      <t>3</t>
    </r>
  </si>
  <si>
    <r>
      <t>92 м</t>
    </r>
    <r>
      <rPr>
        <vertAlign val="superscript"/>
        <sz val="14"/>
        <rFont val="Arial"/>
        <family val="2"/>
      </rPr>
      <t>3</t>
    </r>
  </si>
  <si>
    <r>
      <t>м</t>
    </r>
    <r>
      <rPr>
        <vertAlign val="superscript"/>
        <sz val="14"/>
        <color indexed="10"/>
        <rFont val="Arial"/>
        <family val="2"/>
      </rPr>
      <t>3</t>
    </r>
  </si>
  <si>
    <r>
      <t>м</t>
    </r>
    <r>
      <rPr>
        <vertAlign val="superscript"/>
        <sz val="24"/>
        <rFont val="Arial"/>
        <family val="2"/>
      </rPr>
      <t>2</t>
    </r>
  </si>
  <si>
    <r>
      <t xml:space="preserve">ТУ 5762-010-74182181-2012 </t>
    </r>
    <r>
      <rPr>
        <sz val="12"/>
        <rFont val="Arial"/>
        <family val="2"/>
      </rPr>
      <t>Нижний слой плоской кровли</t>
    </r>
    <r>
      <rPr>
        <sz val="14"/>
        <rFont val="Arial"/>
        <family val="2"/>
      </rPr>
      <t xml:space="preserve">.                                 </t>
    </r>
    <r>
      <rPr>
        <sz val="14"/>
        <color indexed="10"/>
        <rFont val="Arial"/>
        <family val="2"/>
      </rPr>
      <t xml:space="preserve">      Средняя плотность 115 кг/м3 (Отгрузка на поддонах)</t>
    </r>
  </si>
  <si>
    <t>код товара</t>
  </si>
  <si>
    <t>Геометрические размеры</t>
  </si>
  <si>
    <t>Количество в упаковке</t>
  </si>
  <si>
    <t>Сроки отгрузки</t>
  </si>
  <si>
    <t>м2</t>
  </si>
  <si>
    <r>
      <t>м</t>
    </r>
    <r>
      <rPr>
        <b/>
        <vertAlign val="superscript"/>
        <sz val="10"/>
        <rFont val="Arial"/>
        <family val="2"/>
      </rPr>
      <t>3</t>
    </r>
  </si>
  <si>
    <r>
      <t>м</t>
    </r>
    <r>
      <rPr>
        <b/>
        <vertAlign val="superscript"/>
        <sz val="10"/>
        <rFont val="Arial"/>
        <family val="2"/>
      </rPr>
      <t>2</t>
    </r>
  </si>
  <si>
    <t>категория</t>
  </si>
  <si>
    <t>без ограничений</t>
  </si>
  <si>
    <t>C</t>
  </si>
  <si>
    <r>
      <t xml:space="preserve">ТУ 5762-049-17925162-2006 </t>
    </r>
    <r>
      <rPr>
        <sz val="12"/>
        <rFont val="Arial"/>
        <family val="2"/>
      </rPr>
      <t>Ненагружаемые конструкции, каркасные конструкциии.</t>
    </r>
    <r>
      <rPr>
        <sz val="14"/>
        <rFont val="Arial"/>
        <family val="2"/>
      </rPr>
      <t xml:space="preserve">     </t>
    </r>
    <r>
      <rPr>
        <b/>
        <sz val="14"/>
        <color indexed="10"/>
        <rFont val="Arial"/>
        <family val="2"/>
      </rPr>
      <t>Средняя плотность 33 кг/м3</t>
    </r>
    <r>
      <rPr>
        <b/>
        <sz val="14"/>
        <color indexed="10"/>
        <rFont val="Arial"/>
        <family val="2"/>
      </rPr>
      <t xml:space="preserve"> </t>
    </r>
  </si>
  <si>
    <t>A</t>
  </si>
  <si>
    <t>B</t>
  </si>
  <si>
    <t>Применяется в качестве тепло- и звукоизоляционного слоя в ненагружаемых конструкциях всех типов зданий.</t>
  </si>
  <si>
    <t>Применяется в качестве тепло-, звуко- и пожароизоляционного слоя в ненагружаемых конструкциях всех типов зданий.</t>
  </si>
  <si>
    <r>
      <t xml:space="preserve">ЭКОВЕР СТЭП                                             </t>
    </r>
    <r>
      <rPr>
        <b/>
        <sz val="12"/>
        <color indexed="17"/>
        <rFont val="Arial"/>
        <family val="2"/>
      </rPr>
      <t>Плотность 125 кг/куб.м.</t>
    </r>
  </si>
  <si>
    <r>
      <t xml:space="preserve">ЭКОВЕР СТЭП ПЛЮС                                   </t>
    </r>
    <r>
      <rPr>
        <b/>
        <sz val="12"/>
        <color indexed="17"/>
        <rFont val="Arial"/>
        <family val="2"/>
      </rPr>
      <t>Плотность 150 кг/куб.м.</t>
    </r>
  </si>
  <si>
    <t xml:space="preserve"> </t>
  </si>
  <si>
    <t xml:space="preserve">Применяется в качестве упругого основания акустических «плавающих» полов, а также для тепло- и звукоизоляции межэтажных перекрытий. </t>
  </si>
  <si>
    <t>Прайс-лист на теплоизоляционные материалы производства компании ТехноНИКОЛЬ</t>
  </si>
  <si>
    <t>ОБЩИЙ</t>
  </si>
  <si>
    <t>IDH</t>
  </si>
  <si>
    <t xml:space="preserve">Название </t>
  </si>
  <si>
    <t>уп.</t>
  </si>
  <si>
    <t>уп./пал</t>
  </si>
  <si>
    <t>Цена</t>
  </si>
  <si>
    <t>CT 83/25 Клей д/плит из пенополистирола Россия</t>
  </si>
  <si>
    <t>25 кг</t>
  </si>
  <si>
    <t xml:space="preserve">CT 84 Express PU PRO Клей для крепления плит из пенополистирола  </t>
  </si>
  <si>
    <t xml:space="preserve">CT 84 Клей полиуретановый, 850 мл </t>
  </si>
  <si>
    <t>850 мл</t>
  </si>
  <si>
    <t>СТ 85 Штукатурно-клеевая смесь для системы теплоизоляции фасадов на пенополистироле</t>
  </si>
  <si>
    <t>CT 85/25 Клей д/плит из пенополистирола Россия</t>
  </si>
  <si>
    <t xml:space="preserve">СТ 180 Клей для крепления минераловатных плит </t>
  </si>
  <si>
    <t>CT 180/25 Клей д/плит из минеральной ваты Россия</t>
  </si>
  <si>
    <t>СТ 190 Штукатурно-клеевая смесь для системы теплоизоляции фасадов на минеральной вате</t>
  </si>
  <si>
    <t>CT 190/25 Клей д/плит из минеральной ваты Россия</t>
  </si>
  <si>
    <t>Шпаклевки, штукатурки</t>
  </si>
  <si>
    <t>СТ 35 Декоративная минеральная штукатурка "короед" 2,5 мм, (под окраску, белая)</t>
  </si>
  <si>
    <t>CT 35/25 Штукат мин короед 2,5 ПО Россия</t>
  </si>
  <si>
    <t>СТ 137 Декоративная минеральная штукатурка "камешковая" 1,0 мм, (под окраску, белая)</t>
  </si>
  <si>
    <t xml:space="preserve">CT 137/25 Штукат камешк 1,0 ПО Pocсия </t>
  </si>
  <si>
    <t>CТ 137 Декоративная минеральная штукатурка "камешковая" 2,5 мм, (под окраску, белая)</t>
  </si>
  <si>
    <t>CT 137/25 Штукат камешк 2,5 ПО Pocсия</t>
  </si>
  <si>
    <t>СТ 60 Декоративная акриловая штукатурка "камешковая" 1,5мм</t>
  </si>
  <si>
    <t>СТ 60/25 Штук полим кам 1,5 мм, база</t>
  </si>
  <si>
    <t>СТ 64 Декоративная акриловая штукатурка "короед" 2,0мм</t>
  </si>
  <si>
    <t>СТ 64/25 Штук полим короед 2,0 мм, база</t>
  </si>
  <si>
    <t xml:space="preserve">CT174 Декоративная силикатно-силиконовая штукатурка "камешковая" 1,5 мм </t>
  </si>
  <si>
    <t xml:space="preserve">CT174 Штук силик-силикон. камеш 1,5 база </t>
  </si>
  <si>
    <t>CT174 Декоративная силикатно-силиконовая штукатурка "камешковая" 2,0 мм</t>
  </si>
  <si>
    <t xml:space="preserve">CT174 Штук силик-силикон. камеш 2,0 база </t>
  </si>
  <si>
    <t xml:space="preserve">CT175 Декоративная силикатно-силиконовая штукатурка "короед" 2,0 мм </t>
  </si>
  <si>
    <t>CT175 Штук силик-силикон. кор 2,0 база</t>
  </si>
  <si>
    <t>Краски</t>
  </si>
  <si>
    <t>CT 42 Краска водно-дисперсионная, акриловая</t>
  </si>
  <si>
    <t>CT 42/15 Краска вододисп акр база</t>
  </si>
  <si>
    <t>15 л</t>
  </si>
  <si>
    <t>CT 54 Краска фасадная, водно-дисперсионная, силикатная</t>
  </si>
  <si>
    <t>CT 54/15 Краска силик д/нар раб  база</t>
  </si>
  <si>
    <t>Грунтовки</t>
  </si>
  <si>
    <t/>
  </si>
  <si>
    <t>10 л</t>
  </si>
  <si>
    <t>СТ 16 Водно-дисперсионная грунтовка под декоративные минеральные, акриловые и силиконовые фасадные штукатурки и краски, цветовая группа*</t>
  </si>
  <si>
    <t>CT 16/10 Грунт п/тонк штукат белый Росси</t>
  </si>
  <si>
    <t>CT 17/10 Грунт г/п Россия</t>
  </si>
  <si>
    <r>
      <rPr>
        <b/>
        <sz val="14"/>
        <rFont val="Arial"/>
        <family val="2"/>
      </rPr>
      <t xml:space="preserve">ТЕХНО РУФ В60  </t>
    </r>
    <r>
      <rPr>
        <sz val="14"/>
        <rFont val="Arial"/>
        <family val="2"/>
      </rPr>
      <t xml:space="preserve">                   </t>
    </r>
    <r>
      <rPr>
        <sz val="14"/>
        <rFont val="Arial"/>
        <family val="2"/>
      </rPr>
      <t xml:space="preserve">                          </t>
    </r>
  </si>
  <si>
    <r>
      <t xml:space="preserve">ТУ 5762-010-74182181-2012 Верхний слой плоской кровли.            </t>
    </r>
    <r>
      <rPr>
        <sz val="14"/>
        <color indexed="10"/>
        <rFont val="Arial"/>
        <family val="2"/>
      </rPr>
      <t xml:space="preserve">           Средняя плотность 180 кг/м3 (Отгрузка на поддонах) </t>
    </r>
  </si>
  <si>
    <r>
      <t xml:space="preserve">М1 - 100 </t>
    </r>
    <r>
      <rPr>
        <sz val="14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</t>
    </r>
  </si>
  <si>
    <r>
      <t xml:space="preserve">М2-2-100 </t>
    </r>
    <r>
      <rPr>
        <sz val="14"/>
        <rFont val="Arial"/>
        <family val="2"/>
      </rPr>
      <t xml:space="preserve"> </t>
    </r>
  </si>
  <si>
    <r>
      <t>М3-1-100</t>
    </r>
    <r>
      <rPr>
        <sz val="14"/>
        <rFont val="Arial"/>
        <family val="2"/>
      </rPr>
      <t xml:space="preserve">                                                                               </t>
    </r>
  </si>
  <si>
    <r>
      <t xml:space="preserve">М3-2-100 </t>
    </r>
    <r>
      <rPr>
        <sz val="14"/>
        <rFont val="Arial"/>
        <family val="2"/>
      </rPr>
      <t xml:space="preserve">  </t>
    </r>
  </si>
  <si>
    <t>на экструзионный пенополистирол XPS ТехноНИКОЛЬ</t>
  </si>
  <si>
    <t>область примения</t>
  </si>
  <si>
    <r>
      <t xml:space="preserve">дни </t>
    </r>
    <r>
      <rPr>
        <sz val="10"/>
        <color indexed="10"/>
        <rFont val="Arial"/>
        <family val="2"/>
      </rPr>
      <t>**</t>
    </r>
  </si>
  <si>
    <r>
      <t xml:space="preserve">минимальная партия, м3 </t>
    </r>
    <r>
      <rPr>
        <b/>
        <sz val="11"/>
        <color indexed="10"/>
        <rFont val="Arial"/>
        <family val="2"/>
      </rPr>
      <t>***</t>
    </r>
  </si>
  <si>
    <t>ТЕХНОНИКОЛЬ  XPS CARBON ECO</t>
  </si>
  <si>
    <r>
      <t xml:space="preserve">XPS CARBON ECO
</t>
    </r>
    <r>
      <rPr>
        <b/>
        <sz val="10"/>
        <rFont val="Arial"/>
        <family val="2"/>
      </rPr>
      <t xml:space="preserve">  группа горючести Г4
  форма кромки: 30, 40, 50, 100 мм - L , 20 мм- прямая</t>
    </r>
  </si>
  <si>
    <t>Коттеджное и малоэтажное строительство</t>
  </si>
  <si>
    <r>
      <rPr>
        <b/>
        <sz val="10"/>
        <color indexed="10"/>
        <rFont val="Arial"/>
        <family val="2"/>
      </rPr>
      <t>ШВЕДСКАЯ ПЛИТА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XPS CARBON ECO 400 SP</t>
    </r>
  </si>
  <si>
    <r>
      <t xml:space="preserve">418528 </t>
    </r>
    <r>
      <rPr>
        <sz val="8"/>
        <color indexed="10"/>
        <rFont val="Arial"/>
        <family val="2"/>
      </rPr>
      <t>****</t>
    </r>
  </si>
  <si>
    <t>ТЕХНОНИКОЛЬ  XPS CARBON PROF</t>
  </si>
  <si>
    <r>
      <t xml:space="preserve">XPS  CARBON PROF 250                                      </t>
    </r>
    <r>
      <rPr>
        <b/>
        <sz val="10"/>
        <rFont val="Arial"/>
        <family val="2"/>
      </rPr>
      <t xml:space="preserve">  группа горючести Г4, прочность на сжатие - 250 КПа</t>
    </r>
  </si>
  <si>
    <t>Новое строительство ПГС, ремонты</t>
  </si>
  <si>
    <r>
      <rPr>
        <b/>
        <sz val="14"/>
        <rFont val="Arial"/>
        <family val="2"/>
      </rPr>
      <t>XPS CARBON PROF 300</t>
    </r>
    <r>
      <rPr>
        <b/>
        <sz val="10"/>
        <rFont val="Arial"/>
        <family val="2"/>
      </rPr>
      <t xml:space="preserve">
  группа горючести Г4
  прочность на сжатие  300 КПа
  форма кромки: L (уступом)</t>
    </r>
  </si>
  <si>
    <r>
      <rPr>
        <b/>
        <sz val="14"/>
        <rFont val="Arial"/>
        <family val="2"/>
      </rPr>
      <t>XPS CARBON PROF 300 RF</t>
    </r>
    <r>
      <rPr>
        <b/>
        <sz val="10"/>
        <rFont val="Arial"/>
        <family val="2"/>
      </rPr>
      <t xml:space="preserve">
  группа горючести Г3
  прочность на сжатие  300 Кпа</t>
    </r>
  </si>
  <si>
    <r>
      <rPr>
        <b/>
        <sz val="14"/>
        <rFont val="Arial"/>
        <family val="2"/>
      </rPr>
      <t>XPS CARBON PROF 400</t>
    </r>
    <r>
      <rPr>
        <b/>
        <sz val="10"/>
        <rFont val="Arial"/>
        <family val="2"/>
      </rPr>
      <t xml:space="preserve">
  группа горючести Г4
  прочность на сжатие- 400 Кпа</t>
    </r>
  </si>
  <si>
    <r>
      <rPr>
        <b/>
        <sz val="14"/>
        <rFont val="Arial"/>
        <family val="2"/>
      </rPr>
      <t>XPS CARBON PROF 400 RF</t>
    </r>
    <r>
      <rPr>
        <b/>
        <sz val="10"/>
        <rFont val="Arial"/>
        <family val="2"/>
      </rPr>
      <t xml:space="preserve">
  группа горючести Г3
  прочность на сжатие  - 400 Кпа</t>
    </r>
  </si>
  <si>
    <r>
      <rPr>
        <b/>
        <sz val="14"/>
        <rFont val="Arial"/>
        <family val="2"/>
      </rPr>
      <t xml:space="preserve">XPS CARBON  PROF 250 SLOPE                                     </t>
    </r>
    <r>
      <rPr>
        <b/>
        <sz val="10"/>
        <rFont val="Arial"/>
        <family val="2"/>
      </rPr>
      <t xml:space="preserve">Группа горючести Г4                                                                                прочность на сжатие  -250 КПа                                      </t>
    </r>
  </si>
  <si>
    <t>обустройство уклонов плоских кровель</t>
  </si>
  <si>
    <t>3,4 % уклон (плита J)</t>
  </si>
  <si>
    <t>1,7 % уклон (плита A)</t>
  </si>
  <si>
    <t xml:space="preserve">3,4 % уклон (плита K) </t>
  </si>
  <si>
    <t>1,7 % уклон (плита B)</t>
  </si>
  <si>
    <t>8,3 % уклон (плита М)</t>
  </si>
  <si>
    <t>ТЕХНОНИКОЛЬ  XPS CARBON SOLID</t>
  </si>
  <si>
    <r>
      <rPr>
        <b/>
        <sz val="14"/>
        <rFont val="Arial"/>
        <family val="2"/>
      </rPr>
      <t xml:space="preserve">XPS CARBON SOLID  500   </t>
    </r>
    <r>
      <rPr>
        <b/>
        <sz val="10"/>
        <rFont val="Arial"/>
        <family val="2"/>
      </rPr>
      <t xml:space="preserve">                                           группа горючести Г4,                                                                         прочность на сжатие 500 Кпа</t>
    </r>
  </si>
  <si>
    <t>дороги, спец сооружения, пром.полы, аэродромы, взлетные полосы, вертолетные площадки</t>
  </si>
  <si>
    <r>
      <t xml:space="preserve">XPS CARBON SOLID  700 </t>
    </r>
    <r>
      <rPr>
        <b/>
        <sz val="10"/>
        <rFont val="Arial"/>
        <family val="2"/>
      </rPr>
      <t xml:space="preserve">                                             группа горючести Г4,                                                                         прочность на сжатие 700 Кпа</t>
    </r>
  </si>
  <si>
    <r>
      <t xml:space="preserve">XPS  CARBON SOLID  1000 </t>
    </r>
    <r>
      <rPr>
        <b/>
        <sz val="10"/>
        <rFont val="Arial"/>
        <family val="2"/>
      </rPr>
      <t xml:space="preserve">                                             группа горючести Г4,                                                                         прочность на сжатие 1000 Кпа</t>
    </r>
  </si>
  <si>
    <t>Крепеж ТехноНИКОЛЬ № 1 для фиксации XPS и профилированной мембраны PLANTER.                                                "ТН-КРЕПЫШ"</t>
  </si>
  <si>
    <t>фиксация плит XPS</t>
  </si>
  <si>
    <t>упаковка 200 шт</t>
  </si>
  <si>
    <t>ширина, 40 мм</t>
  </si>
  <si>
    <t>длина 40 мм</t>
  </si>
  <si>
    <t>величина шипа 40 мм</t>
  </si>
  <si>
    <t>для фиксации плит  толшиной до 60 мм</t>
  </si>
  <si>
    <t>ед. изм (штука)</t>
  </si>
  <si>
    <t>кратно 1 упаковке</t>
  </si>
  <si>
    <t>Примечания:</t>
  </si>
  <si>
    <t>1. Продукция Техноплекс выпускается светло-серебристого цвета, CARBON -темно-серебристого цвета</t>
  </si>
  <si>
    <t>2.  Возможно производство спецзаказов (срок готовности от 30 дней, срок вывоза не более 30 календарных дней с даты первой поставки):</t>
  </si>
  <si>
    <t>·          с прямой кромкой. Без увеличения стоимости. Минимальный заказ – 500 м3.</t>
  </si>
  <si>
    <t>·          с длиной плиты до 3 м . Стоимость выше аналога  на 200 руб./м3. Минимальный заказ –500 м3.</t>
  </si>
  <si>
    <t>·           с фрезерованной поверхностью( с одной либо обеих сторон) Стоимость выше на 200 руб./м3. Минимальный заказ – 500 м3.</t>
  </si>
  <si>
    <t>·          с  нестандартной толщиной . Стоимость выше аналога  на 500 руб./м3. Минимальный заказ – 500 м3.</t>
  </si>
  <si>
    <t>·          группой горючести Г3 . Стоимость выше аналога  на 300 руб./м3. Минимальный заказ – 300 м3.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</si>
  <si>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-возможна геометрия 1180 х 580. Код ЕКН такой номенклатуры - 418302.  </t>
    </r>
  </si>
  <si>
    <r>
      <rPr>
        <b/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сроки носят информативный характер и могут изменться в зависиомсти от загруженности производственных мощностей</t>
    </r>
  </si>
  <si>
    <r>
      <rPr>
        <sz val="10"/>
        <color indexed="10"/>
        <rFont val="Arial"/>
        <family val="2"/>
      </rPr>
      <t xml:space="preserve">*** </t>
    </r>
    <r>
      <rPr>
        <sz val="10"/>
        <rFont val="Arial"/>
        <family val="2"/>
      </rPr>
      <t>-кратно 12 упаковок на одно место выгрузки</t>
    </r>
  </si>
  <si>
    <r>
      <rPr>
        <sz val="10"/>
        <color indexed="10"/>
        <rFont val="Arial"/>
        <family val="2"/>
      </rPr>
      <t>****</t>
    </r>
    <r>
      <rPr>
        <sz val="10"/>
        <rFont val="Arial"/>
        <family val="2"/>
      </rPr>
      <t xml:space="preserve"> Шведская плита. Прочность на сжатие 400КПа</t>
    </r>
  </si>
  <si>
    <t xml:space="preserve">ТЕХНОПЛЕКС </t>
  </si>
  <si>
    <t>Плотность 80 кг/куб.м.</t>
  </si>
  <si>
    <t>МАТЫ ПРОШИВНЫЕ ТЕПЛОИЗОЛЯЦИОННЫЕ МИНЕРАЛОВАТНЫЕ ПО ГОСТ 21880-2011</t>
  </si>
  <si>
    <t xml:space="preserve">              Прайс-лист "Система утепления фасадов"</t>
  </si>
  <si>
    <t>Цены даны в рублях, на условиях доставки согласно договору поставки</t>
  </si>
  <si>
    <t>На металлической  сетке с 2-х сторон (при толщине 120 мм)</t>
  </si>
  <si>
    <t>На стеклоткани (сетке) с 1-й стороны ( при толщине 100 мм)</t>
  </si>
  <si>
    <t>На стеклоткани (сетке) с 2-х сторон (при толщине 100 мм)</t>
  </si>
  <si>
    <t>На металлической  сетке с 1-й стороны (при толщине 100 мм)</t>
  </si>
  <si>
    <t>Прайс-лист: ТЕХНОПЛЕКС</t>
  </si>
  <si>
    <t xml:space="preserve"> Точную цену и условия приобретения необходимо уточнять по телефонам (+7 351) 200-34-46 </t>
  </si>
  <si>
    <t xml:space="preserve">Наш адрес
454080, Россия, г. Челябинск, ул. Марченко, 29                                                                                   
Телефон в Челябинске
 + 7 (351) 200-34-46 </t>
  </si>
  <si>
    <t>Наш адрес
454080, Россия, г. Челябинск, ул. Марченко, 29                                                                                   
Телефон в Челябинске
 + 7 (351) 200-34-46</t>
  </si>
  <si>
    <t xml:space="preserve">Точную цену и условия приобретения необходимо уточнять по телефонам (+7 351) 200-34-46 </t>
  </si>
  <si>
    <t xml:space="preserve">Наш адрес
 Челябинск, ул. Марченко, 29                                                                                   
Телефон в Челябинске
 + 7 (351) 200-34-46 </t>
  </si>
  <si>
    <t xml:space="preserve">Челябинск, ул. Марченко, 29                                                                                   
Телефон в Челябинске
 + 7 (351) 200-34-46 </t>
  </si>
  <si>
    <t>Точную цену и условия приобретения необходимо уточнять по телефонам (+7 351) 200-34-46</t>
  </si>
  <si>
    <r>
      <t xml:space="preserve">Клиентам на продукцию Ceresit  предоставляются </t>
    </r>
    <r>
      <rPr>
        <b/>
        <sz val="14"/>
        <color indexed="10"/>
        <rFont val="Arial"/>
        <family val="2"/>
      </rPr>
      <t>скидки</t>
    </r>
    <r>
      <rPr>
        <b/>
        <sz val="14"/>
        <rFont val="Arial"/>
        <family val="2"/>
      </rPr>
      <t xml:space="preserve"> от цен указанных в прайсе за уп./кг, в зависимости от объёма. Точную цену и условия приобретения необходимо уточнять по телефонам     +7 (351) 200-34-46</t>
    </r>
  </si>
  <si>
    <t xml:space="preserve"> Точную цену и условия приобретения необходимо уточнять по телефонам (+7 351) 200-34-46</t>
  </si>
  <si>
    <t xml:space="preserve">ЭКОВЕР ФАСАД-ДЕКОР ОПТИМА </t>
  </si>
  <si>
    <t>2400-3410</t>
  </si>
  <si>
    <t>2825-4420</t>
  </si>
  <si>
    <t>2525-3520</t>
  </si>
  <si>
    <t>2700-4700</t>
  </si>
  <si>
    <t>Клеи для утеплителя</t>
  </si>
  <si>
    <t xml:space="preserve">25 кг </t>
  </si>
  <si>
    <t>Mapetherm AR2 клей униврсальный для приклейки и для армировки</t>
  </si>
  <si>
    <t>Цена на 01.05.2018</t>
  </si>
  <si>
    <t xml:space="preserve">Swiss cross грунтовка глубокого проникновения </t>
  </si>
  <si>
    <t xml:space="preserve">Swiss cross клей для крепления армирования и теплоизоляции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</si>
</sst>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  <numFmt numFmtId="169" formatCode="#,##0.000"/>
    <numFmt numFmtId="170" formatCode="[$-FC19]d\ mmmm\ yyyy\ &quot;г.&quot;"/>
    <numFmt numFmtId="171" formatCode="00000\-0000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.000000"/>
    <numFmt numFmtId="184" formatCode="_-* #,##0.000&quot;р.&quot;_-;\-* #,##0.000&quot;р.&quot;_-;_-* &quot;-&quot;???&quot;р.&quot;_-;_-@_-"/>
  </numFmts>
  <fonts count="1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2"/>
      <name val="Arial"/>
      <family val="2"/>
    </font>
    <font>
      <sz val="14"/>
      <name val="Arial Cyr"/>
      <family val="0"/>
    </font>
    <font>
      <sz val="1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4"/>
      <color indexed="17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4"/>
      <name val="Calibri"/>
      <family val="2"/>
    </font>
    <font>
      <b/>
      <vertAlign val="superscript"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vertAlign val="superscript"/>
      <sz val="14"/>
      <name val="Arial"/>
      <family val="2"/>
    </font>
    <font>
      <vertAlign val="superscript"/>
      <sz val="14"/>
      <color indexed="10"/>
      <name val="Arial"/>
      <family val="2"/>
    </font>
    <font>
      <sz val="24"/>
      <name val="Arial"/>
      <family val="2"/>
    </font>
    <font>
      <vertAlign val="superscript"/>
      <sz val="24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11"/>
      <name val="Arial Cyr"/>
      <family val="0"/>
    </font>
    <font>
      <b/>
      <sz val="16"/>
      <name val="Arial CYR"/>
      <family val="2"/>
    </font>
    <font>
      <sz val="8"/>
      <color indexed="14"/>
      <name val="Arial"/>
      <family val="2"/>
    </font>
    <font>
      <sz val="8"/>
      <color indexed="53"/>
      <name val="Arial"/>
      <family val="2"/>
    </font>
    <font>
      <sz val="12"/>
      <name val="Arial Cyr"/>
      <family val="2"/>
    </font>
    <font>
      <b/>
      <sz val="14"/>
      <color indexed="63"/>
      <name val="Arial"/>
      <family val="2"/>
    </font>
    <font>
      <b/>
      <sz val="16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2"/>
    </font>
    <font>
      <sz val="14"/>
      <color indexed="8"/>
      <name val="Arial"/>
      <family val="2"/>
    </font>
    <font>
      <b/>
      <sz val="14"/>
      <color indexed="14"/>
      <name val="Arial Cyr"/>
      <family val="2"/>
    </font>
    <font>
      <b/>
      <sz val="14"/>
      <color indexed="14"/>
      <name val="Arial"/>
      <family val="2"/>
    </font>
    <font>
      <b/>
      <i/>
      <sz val="14"/>
      <name val="Arial"/>
      <family val="2"/>
    </font>
    <font>
      <b/>
      <sz val="14"/>
      <color indexed="53"/>
      <name val="Arial Cyr"/>
      <family val="2"/>
    </font>
    <font>
      <b/>
      <i/>
      <sz val="14"/>
      <color indexed="8"/>
      <name val="Arial"/>
      <family val="2"/>
    </font>
    <font>
      <b/>
      <i/>
      <sz val="14"/>
      <color indexed="9"/>
      <name val="Arial Cyr"/>
      <family val="2"/>
    </font>
    <font>
      <sz val="14"/>
      <color indexed="9"/>
      <name val="Arial"/>
      <family val="2"/>
    </font>
    <font>
      <sz val="14"/>
      <color indexed="8"/>
      <name val="Arial Cyr"/>
      <family val="0"/>
    </font>
    <font>
      <i/>
      <sz val="10"/>
      <name val="Arial Cyr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37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15" applyFont="1" applyBorder="1" applyAlignment="1" applyProtection="1">
      <alignment horizontal="center" vertical="center" wrapText="1"/>
      <protection locked="0"/>
    </xf>
    <xf numFmtId="0" fontId="12" fillId="33" borderId="0" xfId="60" applyFont="1" applyFill="1" applyBorder="1" applyAlignment="1">
      <alignment horizontal="left"/>
      <protection/>
    </xf>
    <xf numFmtId="0" fontId="13" fillId="33" borderId="0" xfId="60" applyFont="1" applyFill="1" applyBorder="1" applyAlignment="1">
      <alignment horizontal="right"/>
      <protection/>
    </xf>
    <xf numFmtId="1" fontId="13" fillId="33" borderId="0" xfId="60" applyNumberFormat="1" applyFont="1" applyFill="1" applyBorder="1" applyAlignment="1">
      <alignment horizontal="right"/>
      <protection/>
    </xf>
    <xf numFmtId="177" fontId="13" fillId="33" borderId="0" xfId="60" applyNumberFormat="1" applyFont="1" applyFill="1" applyBorder="1" applyAlignment="1">
      <alignment horizontal="right"/>
      <protection/>
    </xf>
    <xf numFmtId="169" fontId="14" fillId="33" borderId="0" xfId="60" applyNumberFormat="1" applyFont="1" applyFill="1" applyBorder="1" applyAlignment="1">
      <alignment horizontal="right"/>
      <protection/>
    </xf>
    <xf numFmtId="0" fontId="14" fillId="33" borderId="0" xfId="60" applyFont="1" applyFill="1" applyBorder="1" applyAlignment="1">
      <alignment/>
      <protection/>
    </xf>
    <xf numFmtId="0" fontId="15" fillId="0" borderId="0" xfId="60" applyFont="1" applyAlignment="1">
      <alignment wrapText="1"/>
      <protection/>
    </xf>
    <xf numFmtId="0" fontId="15" fillId="0" borderId="0" xfId="60" applyFont="1">
      <alignment/>
      <protection/>
    </xf>
    <xf numFmtId="1" fontId="15" fillId="0" borderId="0" xfId="60" applyNumberFormat="1" applyFont="1">
      <alignment/>
      <protection/>
    </xf>
    <xf numFmtId="2" fontId="15" fillId="0" borderId="10" xfId="60" applyNumberFormat="1" applyFont="1" applyBorder="1" applyAlignment="1">
      <alignment horizontal="center" vertical="top" wrapText="1"/>
      <protection/>
    </xf>
    <xf numFmtId="0" fontId="15" fillId="0" borderId="11" xfId="60" applyFont="1" applyBorder="1" applyAlignment="1">
      <alignment horizontal="center" vertical="top" wrapText="1"/>
      <protection/>
    </xf>
    <xf numFmtId="0" fontId="15" fillId="0" borderId="12" xfId="60" applyFont="1" applyBorder="1" applyAlignment="1">
      <alignment horizontal="center" vertical="top" wrapText="1"/>
      <protection/>
    </xf>
    <xf numFmtId="0" fontId="15" fillId="0" borderId="13" xfId="60" applyFont="1" applyBorder="1" applyAlignment="1">
      <alignment horizontal="center" vertical="top" wrapText="1"/>
      <protection/>
    </xf>
    <xf numFmtId="0" fontId="18" fillId="0" borderId="14" xfId="60" applyFont="1" applyBorder="1" applyAlignment="1">
      <alignment horizontal="center" vertical="top" wrapText="1"/>
      <protection/>
    </xf>
    <xf numFmtId="1" fontId="15" fillId="0" borderId="11" xfId="60" applyNumberFormat="1" applyFont="1" applyBorder="1" applyAlignment="1">
      <alignment horizontal="center" vertical="top" wrapText="1"/>
      <protection/>
    </xf>
    <xf numFmtId="2" fontId="15" fillId="0" borderId="12" xfId="60" applyNumberFormat="1" applyFont="1" applyBorder="1" applyAlignment="1">
      <alignment horizontal="center" vertical="top" wrapText="1"/>
      <protection/>
    </xf>
    <xf numFmtId="177" fontId="15" fillId="0" borderId="13" xfId="60" applyNumberFormat="1" applyFont="1" applyBorder="1" applyAlignment="1">
      <alignment horizontal="center" vertical="top" wrapText="1"/>
      <protection/>
    </xf>
    <xf numFmtId="0" fontId="15" fillId="0" borderId="15" xfId="60" applyFont="1" applyBorder="1" applyAlignment="1">
      <alignment horizontal="center" vertical="top" wrapText="1"/>
      <protection/>
    </xf>
    <xf numFmtId="0" fontId="15" fillId="0" borderId="16" xfId="60" applyFont="1" applyBorder="1" applyAlignment="1">
      <alignment horizontal="center" vertical="top" wrapText="1"/>
      <protection/>
    </xf>
    <xf numFmtId="0" fontId="15" fillId="0" borderId="17" xfId="60" applyFont="1" applyBorder="1" applyAlignment="1">
      <alignment horizontal="center" vertical="top" wrapText="1"/>
      <protection/>
    </xf>
    <xf numFmtId="0" fontId="18" fillId="0" borderId="18" xfId="60" applyFont="1" applyBorder="1" applyAlignment="1">
      <alignment horizontal="center" vertical="top" wrapText="1"/>
      <protection/>
    </xf>
    <xf numFmtId="1" fontId="15" fillId="0" borderId="15" xfId="60" applyNumberFormat="1" applyFont="1" applyBorder="1" applyAlignment="1">
      <alignment horizontal="center" vertical="top" wrapText="1"/>
      <protection/>
    </xf>
    <xf numFmtId="2" fontId="15" fillId="0" borderId="16" xfId="60" applyNumberFormat="1" applyFont="1" applyBorder="1" applyAlignment="1">
      <alignment horizontal="center" vertical="top" wrapText="1"/>
      <protection/>
    </xf>
    <xf numFmtId="177" fontId="15" fillId="0" borderId="17" xfId="60" applyNumberFormat="1" applyFont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left" vertical="top" wrapText="1"/>
    </xf>
    <xf numFmtId="0" fontId="15" fillId="0" borderId="20" xfId="60" applyFont="1" applyBorder="1" applyAlignment="1">
      <alignment horizontal="center" vertical="top" wrapText="1"/>
      <protection/>
    </xf>
    <xf numFmtId="0" fontId="15" fillId="0" borderId="21" xfId="60" applyFont="1" applyBorder="1" applyAlignment="1">
      <alignment horizontal="center" vertical="top" wrapText="1"/>
      <protection/>
    </xf>
    <xf numFmtId="0" fontId="15" fillId="0" borderId="0" xfId="60" applyFont="1" applyAlignment="1">
      <alignment horizontal="left" wrapText="1"/>
      <protection/>
    </xf>
    <xf numFmtId="177" fontId="15" fillId="0" borderId="0" xfId="60" applyNumberFormat="1" applyFont="1">
      <alignment/>
      <protection/>
    </xf>
    <xf numFmtId="0" fontId="18" fillId="0" borderId="0" xfId="60" applyFont="1" applyAlignment="1">
      <alignment wrapText="1"/>
      <protection/>
    </xf>
    <xf numFmtId="0" fontId="15" fillId="0" borderId="0" xfId="60" applyFont="1" applyAlignment="1">
      <alignment horizontal="left"/>
      <protection/>
    </xf>
    <xf numFmtId="0" fontId="15" fillId="0" borderId="0" xfId="60" applyFont="1" applyAlignment="1">
      <alignment horizontal="left" indent="2"/>
      <protection/>
    </xf>
    <xf numFmtId="169" fontId="15" fillId="0" borderId="0" xfId="60" applyNumberFormat="1" applyFont="1">
      <alignment/>
      <protection/>
    </xf>
    <xf numFmtId="0" fontId="15" fillId="0" borderId="12" xfId="60" applyFont="1" applyFill="1" applyBorder="1" applyAlignment="1">
      <alignment horizontal="center" vertical="top" wrapText="1"/>
      <protection/>
    </xf>
    <xf numFmtId="0" fontId="15" fillId="0" borderId="13" xfId="60" applyFont="1" applyFill="1" applyBorder="1" applyAlignment="1">
      <alignment horizontal="center" vertical="top" wrapText="1"/>
      <protection/>
    </xf>
    <xf numFmtId="1" fontId="15" fillId="0" borderId="11" xfId="60" applyNumberFormat="1" applyFont="1" applyFill="1" applyBorder="1" applyAlignment="1">
      <alignment horizontal="center" vertical="top" wrapText="1"/>
      <protection/>
    </xf>
    <xf numFmtId="2" fontId="15" fillId="0" borderId="11" xfId="60" applyNumberFormat="1" applyFont="1" applyBorder="1" applyAlignment="1">
      <alignment horizontal="center" vertical="top" wrapText="1"/>
      <protection/>
    </xf>
    <xf numFmtId="2" fontId="16" fillId="0" borderId="13" xfId="60" applyNumberFormat="1" applyFont="1" applyBorder="1" applyAlignment="1">
      <alignment horizontal="center" vertical="top" wrapText="1"/>
      <protection/>
    </xf>
    <xf numFmtId="0" fontId="15" fillId="0" borderId="16" xfId="60" applyFont="1" applyFill="1" applyBorder="1" applyAlignment="1">
      <alignment horizontal="center" vertical="top" wrapText="1"/>
      <protection/>
    </xf>
    <xf numFmtId="0" fontId="15" fillId="0" borderId="17" xfId="60" applyFont="1" applyFill="1" applyBorder="1" applyAlignment="1">
      <alignment horizontal="center" vertical="top" wrapText="1"/>
      <protection/>
    </xf>
    <xf numFmtId="1" fontId="15" fillId="0" borderId="21" xfId="60" applyNumberFormat="1" applyFont="1" applyFill="1" applyBorder="1" applyAlignment="1">
      <alignment horizontal="center" vertical="top" wrapText="1"/>
      <protection/>
    </xf>
    <xf numFmtId="2" fontId="15" fillId="0" borderId="15" xfId="60" applyNumberFormat="1" applyFont="1" applyBorder="1" applyAlignment="1">
      <alignment horizontal="center" vertical="top" wrapText="1"/>
      <protection/>
    </xf>
    <xf numFmtId="2" fontId="16" fillId="0" borderId="17" xfId="60" applyNumberFormat="1" applyFont="1" applyBorder="1" applyAlignment="1">
      <alignment horizontal="center" vertical="top" wrapText="1"/>
      <protection/>
    </xf>
    <xf numFmtId="0" fontId="31" fillId="0" borderId="0" xfId="60" applyFont="1">
      <alignment/>
      <protection/>
    </xf>
    <xf numFmtId="1" fontId="31" fillId="0" borderId="0" xfId="60" applyNumberFormat="1" applyFont="1">
      <alignment/>
      <protection/>
    </xf>
    <xf numFmtId="177" fontId="31" fillId="0" borderId="0" xfId="60" applyNumberFormat="1" applyFont="1">
      <alignment/>
      <protection/>
    </xf>
    <xf numFmtId="179" fontId="15" fillId="0" borderId="22" xfId="60" applyNumberFormat="1" applyFont="1" applyBorder="1" applyAlignment="1">
      <alignment horizontal="center" vertical="top" wrapText="1"/>
      <protection/>
    </xf>
    <xf numFmtId="1" fontId="15" fillId="0" borderId="23" xfId="60" applyNumberFormat="1" applyFont="1" applyBorder="1" applyAlignment="1">
      <alignment horizontal="center" vertical="top" wrapText="1"/>
      <protection/>
    </xf>
    <xf numFmtId="169" fontId="15" fillId="0" borderId="22" xfId="60" applyNumberFormat="1" applyFont="1" applyBorder="1" applyAlignment="1">
      <alignment horizontal="center" vertical="top" wrapText="1"/>
      <protection/>
    </xf>
    <xf numFmtId="181" fontId="15" fillId="0" borderId="23" xfId="60" applyNumberFormat="1" applyFont="1" applyBorder="1" applyAlignment="1">
      <alignment horizontal="center" vertical="top" wrapText="1"/>
      <protection/>
    </xf>
    <xf numFmtId="0" fontId="107" fillId="0" borderId="24" xfId="60" applyFont="1" applyFill="1" applyBorder="1" applyAlignment="1">
      <alignment horizontal="center" vertical="top" wrapText="1"/>
      <protection/>
    </xf>
    <xf numFmtId="0" fontId="15" fillId="0" borderId="24" xfId="60" applyFont="1" applyFill="1" applyBorder="1" applyAlignment="1">
      <alignment horizontal="center" vertical="top" wrapText="1"/>
      <protection/>
    </xf>
    <xf numFmtId="0" fontId="15" fillId="0" borderId="25" xfId="60" applyFont="1" applyFill="1" applyBorder="1" applyAlignment="1">
      <alignment horizontal="center" vertical="top" wrapText="1"/>
      <protection/>
    </xf>
    <xf numFmtId="0" fontId="15" fillId="0" borderId="26" xfId="60" applyFont="1" applyFill="1" applyBorder="1" applyAlignment="1">
      <alignment horizontal="center" vertical="top" wrapText="1"/>
      <protection/>
    </xf>
    <xf numFmtId="0" fontId="18" fillId="0" borderId="27" xfId="60" applyFont="1" applyFill="1" applyBorder="1" applyAlignment="1">
      <alignment horizontal="center" vertical="top" wrapText="1"/>
      <protection/>
    </xf>
    <xf numFmtId="1" fontId="15" fillId="0" borderId="27" xfId="60" applyNumberFormat="1" applyFont="1" applyBorder="1" applyAlignment="1">
      <alignment horizontal="center" vertical="top" wrapText="1"/>
      <protection/>
    </xf>
    <xf numFmtId="1" fontId="15" fillId="0" borderId="24" xfId="60" applyNumberFormat="1" applyFont="1" applyBorder="1" applyAlignment="1">
      <alignment horizontal="center" vertical="top" wrapText="1"/>
      <protection/>
    </xf>
    <xf numFmtId="2" fontId="15" fillId="0" borderId="24" xfId="60" applyNumberFormat="1" applyFont="1" applyBorder="1" applyAlignment="1">
      <alignment horizontal="center" vertical="top" wrapText="1"/>
      <protection/>
    </xf>
    <xf numFmtId="2" fontId="16" fillId="0" borderId="26" xfId="60" applyNumberFormat="1" applyFont="1" applyBorder="1" applyAlignment="1">
      <alignment horizontal="center" vertical="top" wrapText="1"/>
      <protection/>
    </xf>
    <xf numFmtId="0" fontId="18" fillId="0" borderId="24" xfId="60" applyFont="1" applyFill="1" applyBorder="1" applyAlignment="1">
      <alignment horizontal="center" vertical="top" wrapText="1"/>
      <protection/>
    </xf>
    <xf numFmtId="179" fontId="15" fillId="0" borderId="17" xfId="60" applyNumberFormat="1" applyFont="1" applyBorder="1" applyAlignment="1">
      <alignment horizontal="center" vertical="top" wrapText="1"/>
      <protection/>
    </xf>
    <xf numFmtId="1" fontId="15" fillId="0" borderId="21" xfId="60" applyNumberFormat="1" applyFont="1" applyBorder="1" applyAlignment="1">
      <alignment horizontal="center" vertical="top" wrapText="1"/>
      <protection/>
    </xf>
    <xf numFmtId="169" fontId="15" fillId="0" borderId="17" xfId="60" applyNumberFormat="1" applyFont="1" applyBorder="1" applyAlignment="1">
      <alignment horizontal="center" vertical="top" wrapText="1"/>
      <protection/>
    </xf>
    <xf numFmtId="181" fontId="15" fillId="0" borderId="28" xfId="60" applyNumberFormat="1" applyFont="1" applyBorder="1" applyAlignment="1">
      <alignment horizontal="center" vertical="top" wrapText="1"/>
      <protection/>
    </xf>
    <xf numFmtId="0" fontId="18" fillId="0" borderId="14" xfId="60" applyFont="1" applyFill="1" applyBorder="1" applyAlignment="1">
      <alignment horizontal="center" vertical="top" wrapText="1"/>
      <protection/>
    </xf>
    <xf numFmtId="1" fontId="15" fillId="33" borderId="14" xfId="60" applyNumberFormat="1" applyFont="1" applyFill="1" applyBorder="1" applyAlignment="1">
      <alignment horizontal="center" vertical="top" wrapText="1"/>
      <protection/>
    </xf>
    <xf numFmtId="1" fontId="15" fillId="33" borderId="11" xfId="60" applyNumberFormat="1" applyFont="1" applyFill="1" applyBorder="1" applyAlignment="1">
      <alignment horizontal="center" vertical="top" wrapText="1"/>
      <protection/>
    </xf>
    <xf numFmtId="3" fontId="107" fillId="0" borderId="12" xfId="60" applyNumberFormat="1" applyFont="1" applyBorder="1" applyAlignment="1">
      <alignment horizontal="center" vertical="top" wrapText="1"/>
      <protection/>
    </xf>
    <xf numFmtId="1" fontId="15" fillId="34" borderId="14" xfId="60" applyNumberFormat="1" applyFont="1" applyFill="1" applyBorder="1" applyAlignment="1">
      <alignment horizontal="center" vertical="top" wrapText="1"/>
      <protection/>
    </xf>
    <xf numFmtId="1" fontId="15" fillId="34" borderId="11" xfId="60" applyNumberFormat="1" applyFont="1" applyFill="1" applyBorder="1" applyAlignment="1">
      <alignment horizontal="center" vertical="top" wrapText="1"/>
      <protection/>
    </xf>
    <xf numFmtId="1" fontId="108" fillId="34" borderId="11" xfId="60" applyNumberFormat="1" applyFont="1" applyFill="1" applyBorder="1" applyAlignment="1">
      <alignment horizontal="center" vertical="top" wrapText="1"/>
      <protection/>
    </xf>
    <xf numFmtId="0" fontId="15" fillId="0" borderId="20" xfId="60" applyFont="1" applyFill="1" applyBorder="1" applyAlignment="1">
      <alignment horizontal="center" vertical="top" wrapText="1"/>
      <protection/>
    </xf>
    <xf numFmtId="1" fontId="15" fillId="0" borderId="14" xfId="60" applyNumberFormat="1" applyFont="1" applyFill="1" applyBorder="1" applyAlignment="1">
      <alignment horizontal="center" vertical="top" wrapText="1"/>
      <protection/>
    </xf>
    <xf numFmtId="0" fontId="18" fillId="0" borderId="18" xfId="60" applyFont="1" applyFill="1" applyBorder="1" applyAlignment="1">
      <alignment horizontal="center" vertical="top" wrapText="1"/>
      <protection/>
    </xf>
    <xf numFmtId="1" fontId="15" fillId="33" borderId="18" xfId="60" applyNumberFormat="1" applyFont="1" applyFill="1" applyBorder="1" applyAlignment="1">
      <alignment horizontal="center" vertical="top" wrapText="1"/>
      <protection/>
    </xf>
    <xf numFmtId="1" fontId="15" fillId="33" borderId="15" xfId="60" applyNumberFormat="1" applyFont="1" applyFill="1" applyBorder="1" applyAlignment="1">
      <alignment horizontal="center" vertical="top" wrapText="1"/>
      <protection/>
    </xf>
    <xf numFmtId="181" fontId="15" fillId="0" borderId="21" xfId="60" applyNumberFormat="1" applyFont="1" applyBorder="1" applyAlignment="1">
      <alignment horizontal="center" vertical="top" wrapText="1"/>
      <protection/>
    </xf>
    <xf numFmtId="3" fontId="107" fillId="0" borderId="16" xfId="60" applyNumberFormat="1" applyFont="1" applyBorder="1" applyAlignment="1">
      <alignment horizontal="center" vertical="top" wrapText="1"/>
      <protection/>
    </xf>
    <xf numFmtId="0" fontId="107" fillId="0" borderId="14" xfId="60" applyFont="1" applyFill="1" applyBorder="1" applyAlignment="1">
      <alignment horizontal="center" vertical="top" wrapText="1"/>
      <protection/>
    </xf>
    <xf numFmtId="0" fontId="18" fillId="0" borderId="29" xfId="60" applyFont="1" applyBorder="1" applyAlignment="1">
      <alignment horizontal="center" vertical="top" wrapText="1"/>
      <protection/>
    </xf>
    <xf numFmtId="1" fontId="15" fillId="0" borderId="20" xfId="60" applyNumberFormat="1" applyFont="1" applyBorder="1" applyAlignment="1">
      <alignment horizontal="center" vertical="top" wrapText="1"/>
      <protection/>
    </xf>
    <xf numFmtId="1" fontId="15" fillId="34" borderId="20" xfId="60" applyNumberFormat="1" applyFont="1" applyFill="1" applyBorder="1" applyAlignment="1">
      <alignment horizontal="center" vertical="top" wrapText="1"/>
      <protection/>
    </xf>
    <xf numFmtId="0" fontId="18" fillId="0" borderId="30" xfId="60" applyFont="1" applyBorder="1" applyAlignment="1">
      <alignment horizontal="center" vertical="top" wrapText="1"/>
      <protection/>
    </xf>
    <xf numFmtId="2" fontId="15" fillId="0" borderId="31" xfId="60" applyNumberFormat="1" applyFont="1" applyBorder="1" applyAlignment="1">
      <alignment horizontal="center" vertical="top" wrapText="1"/>
      <protection/>
    </xf>
    <xf numFmtId="179" fontId="15" fillId="0" borderId="32" xfId="60" applyNumberFormat="1" applyFont="1" applyBorder="1" applyAlignment="1">
      <alignment horizontal="center" vertical="top" wrapText="1"/>
      <protection/>
    </xf>
    <xf numFmtId="169" fontId="15" fillId="0" borderId="32" xfId="60" applyNumberFormat="1" applyFont="1" applyBorder="1" applyAlignment="1">
      <alignment horizontal="center" vertical="top" wrapText="1"/>
      <protection/>
    </xf>
    <xf numFmtId="181" fontId="15" fillId="0" borderId="33" xfId="60" applyNumberFormat="1" applyFont="1" applyBorder="1" applyAlignment="1">
      <alignment horizontal="center" vertical="top" wrapText="1"/>
      <protection/>
    </xf>
    <xf numFmtId="0" fontId="107" fillId="0" borderId="34" xfId="0" applyFont="1" applyFill="1" applyBorder="1" applyAlignment="1">
      <alignment horizontal="left" vertical="top" wrapText="1"/>
    </xf>
    <xf numFmtId="0" fontId="15" fillId="0" borderId="21" xfId="60" applyFont="1" applyFill="1" applyBorder="1" applyAlignment="1">
      <alignment horizontal="center" vertical="top" wrapText="1"/>
      <protection/>
    </xf>
    <xf numFmtId="0" fontId="18" fillId="0" borderId="35" xfId="60" applyFont="1" applyFill="1" applyBorder="1" applyAlignment="1">
      <alignment horizontal="center" vertical="top" wrapText="1"/>
      <protection/>
    </xf>
    <xf numFmtId="1" fontId="15" fillId="0" borderId="18" xfId="60" applyNumberFormat="1" applyFont="1" applyBorder="1" applyAlignment="1">
      <alignment horizontal="center" vertical="top" wrapText="1"/>
      <protection/>
    </xf>
    <xf numFmtId="1" fontId="15" fillId="0" borderId="15" xfId="60" applyNumberFormat="1" applyFont="1" applyFill="1" applyBorder="1" applyAlignment="1">
      <alignment horizontal="center" vertical="top" wrapText="1"/>
      <protection/>
    </xf>
    <xf numFmtId="179" fontId="15" fillId="0" borderId="16" xfId="60" applyNumberFormat="1" applyFont="1" applyFill="1" applyBorder="1" applyAlignment="1">
      <alignment horizontal="center" vertical="top" wrapText="1"/>
      <protection/>
    </xf>
    <xf numFmtId="179" fontId="15" fillId="0" borderId="17" xfId="60" applyNumberFormat="1" applyFont="1" applyFill="1" applyBorder="1" applyAlignment="1">
      <alignment horizontal="center" vertical="top" wrapText="1"/>
      <protection/>
    </xf>
    <xf numFmtId="181" fontId="15" fillId="0" borderId="36" xfId="60" applyNumberFormat="1" applyFont="1" applyFill="1" applyBorder="1" applyAlignment="1">
      <alignment horizontal="center" vertical="top" wrapText="1"/>
      <protection/>
    </xf>
    <xf numFmtId="181" fontId="15" fillId="0" borderId="30" xfId="60" applyNumberFormat="1" applyFont="1" applyFill="1" applyBorder="1" applyAlignment="1">
      <alignment horizontal="center" vertical="top" wrapText="1"/>
      <protection/>
    </xf>
    <xf numFmtId="2" fontId="15" fillId="0" borderId="15" xfId="60" applyNumberFormat="1" applyFont="1" applyFill="1" applyBorder="1" applyAlignment="1">
      <alignment horizontal="center" vertical="top" wrapText="1"/>
      <protection/>
    </xf>
    <xf numFmtId="0" fontId="107" fillId="0" borderId="0" xfId="0" applyFont="1" applyFill="1" applyBorder="1" applyAlignment="1">
      <alignment horizontal="left" vertical="top" wrapText="1"/>
    </xf>
    <xf numFmtId="0" fontId="18" fillId="0" borderId="0" xfId="60" applyFont="1" applyFill="1" applyBorder="1" applyAlignment="1">
      <alignment horizontal="center" vertical="top" wrapText="1"/>
      <protection/>
    </xf>
    <xf numFmtId="0" fontId="15" fillId="0" borderId="0" xfId="60" applyFont="1" applyFill="1" applyBorder="1" applyAlignment="1">
      <alignment horizontal="center" vertical="top" wrapText="1"/>
      <protection/>
    </xf>
    <xf numFmtId="1" fontId="15" fillId="0" borderId="0" xfId="60" applyNumberFormat="1" applyFont="1" applyBorder="1" applyAlignment="1">
      <alignment horizontal="center" vertical="top" wrapText="1"/>
      <protection/>
    </xf>
    <xf numFmtId="1" fontId="15" fillId="0" borderId="0" xfId="60" applyNumberFormat="1" applyFont="1" applyFill="1" applyBorder="1" applyAlignment="1">
      <alignment horizontal="center" vertical="top" wrapText="1"/>
      <protection/>
    </xf>
    <xf numFmtId="179" fontId="15" fillId="0" borderId="0" xfId="60" applyNumberFormat="1" applyFont="1" applyFill="1" applyBorder="1" applyAlignment="1">
      <alignment horizontal="center" vertical="top" wrapText="1"/>
      <protection/>
    </xf>
    <xf numFmtId="181" fontId="15" fillId="0" borderId="0" xfId="60" applyNumberFormat="1" applyFont="1" applyFill="1" applyBorder="1" applyAlignment="1">
      <alignment horizontal="center" vertical="top" wrapText="1"/>
      <protection/>
    </xf>
    <xf numFmtId="2" fontId="15" fillId="0" borderId="0" xfId="60" applyNumberFormat="1" applyFont="1" applyFill="1" applyBorder="1" applyAlignment="1">
      <alignment horizontal="center" vertical="top" wrapText="1"/>
      <protection/>
    </xf>
    <xf numFmtId="3" fontId="107" fillId="0" borderId="0" xfId="60" applyNumberFormat="1" applyFont="1" applyBorder="1" applyAlignment="1">
      <alignment horizontal="center" vertical="top" wrapText="1"/>
      <protection/>
    </xf>
    <xf numFmtId="2" fontId="16" fillId="0" borderId="0" xfId="60" applyNumberFormat="1" applyFont="1" applyBorder="1" applyAlignment="1">
      <alignment horizontal="center" vertical="top" wrapText="1"/>
      <protection/>
    </xf>
    <xf numFmtId="1" fontId="15" fillId="33" borderId="0" xfId="60" applyNumberFormat="1" applyFont="1" applyFill="1" applyBorder="1" applyAlignment="1">
      <alignment horizontal="center" vertical="top" wrapText="1"/>
      <protection/>
    </xf>
    <xf numFmtId="2" fontId="15" fillId="34" borderId="12" xfId="60" applyNumberFormat="1" applyFont="1" applyFill="1" applyBorder="1" applyAlignment="1">
      <alignment horizontal="center" vertical="top" wrapText="1"/>
      <protection/>
    </xf>
    <xf numFmtId="179" fontId="15" fillId="34" borderId="37" xfId="60" applyNumberFormat="1" applyFont="1" applyFill="1" applyBorder="1" applyAlignment="1">
      <alignment horizontal="center" vertical="top" wrapText="1"/>
      <protection/>
    </xf>
    <xf numFmtId="181" fontId="15" fillId="34" borderId="37" xfId="60" applyNumberFormat="1" applyFont="1" applyFill="1" applyBorder="1" applyAlignment="1">
      <alignment horizontal="center" vertical="top" wrapText="1"/>
      <protection/>
    </xf>
    <xf numFmtId="181" fontId="15" fillId="34" borderId="29" xfId="60" applyNumberFormat="1" applyFont="1" applyFill="1" applyBorder="1" applyAlignment="1">
      <alignment horizontal="center" vertical="top" wrapText="1"/>
      <protection/>
    </xf>
    <xf numFmtId="2" fontId="15" fillId="34" borderId="16" xfId="60" applyNumberFormat="1" applyFont="1" applyFill="1" applyBorder="1" applyAlignment="1">
      <alignment horizontal="center" vertical="top" wrapText="1"/>
      <protection/>
    </xf>
    <xf numFmtId="179" fontId="15" fillId="34" borderId="36" xfId="60" applyNumberFormat="1" applyFont="1" applyFill="1" applyBorder="1" applyAlignment="1">
      <alignment horizontal="center" vertical="top" wrapText="1"/>
      <protection/>
    </xf>
    <xf numFmtId="1" fontId="15" fillId="34" borderId="15" xfId="60" applyNumberFormat="1" applyFont="1" applyFill="1" applyBorder="1" applyAlignment="1">
      <alignment horizontal="center" vertical="top" wrapText="1"/>
      <protection/>
    </xf>
    <xf numFmtId="181" fontId="15" fillId="34" borderId="36" xfId="60" applyNumberFormat="1" applyFont="1" applyFill="1" applyBorder="1" applyAlignment="1">
      <alignment horizontal="center" vertical="top" wrapText="1"/>
      <protection/>
    </xf>
    <xf numFmtId="181" fontId="15" fillId="34" borderId="18" xfId="60" applyNumberFormat="1" applyFont="1" applyFill="1" applyBorder="1" applyAlignment="1">
      <alignment horizontal="center" vertical="top" wrapText="1"/>
      <protection/>
    </xf>
    <xf numFmtId="0" fontId="15" fillId="0" borderId="38" xfId="60" applyFont="1" applyBorder="1" applyAlignment="1">
      <alignment horizontal="center" vertical="top" wrapText="1"/>
      <protection/>
    </xf>
    <xf numFmtId="0" fontId="15" fillId="0" borderId="25" xfId="60" applyFont="1" applyBorder="1" applyAlignment="1">
      <alignment horizontal="center" vertical="top" wrapText="1"/>
      <protection/>
    </xf>
    <xf numFmtId="0" fontId="15" fillId="0" borderId="26" xfId="60" applyFont="1" applyBorder="1" applyAlignment="1">
      <alignment horizontal="center" vertical="top" wrapText="1"/>
      <protection/>
    </xf>
    <xf numFmtId="0" fontId="18" fillId="0" borderId="27" xfId="60" applyFont="1" applyBorder="1" applyAlignment="1">
      <alignment horizontal="center" vertical="top" wrapText="1"/>
      <protection/>
    </xf>
    <xf numFmtId="1" fontId="15" fillId="0" borderId="14" xfId="60" applyNumberFormat="1" applyFont="1" applyBorder="1" applyAlignment="1">
      <alignment horizontal="center" vertical="top" wrapText="1"/>
      <protection/>
    </xf>
    <xf numFmtId="169" fontId="15" fillId="0" borderId="13" xfId="60" applyNumberFormat="1" applyFont="1" applyBorder="1" applyAlignment="1">
      <alignment horizontal="center" vertical="top" wrapText="1"/>
      <protection/>
    </xf>
    <xf numFmtId="181" fontId="15" fillId="0" borderId="20" xfId="60" applyNumberFormat="1" applyFont="1" applyBorder="1" applyAlignment="1">
      <alignment horizontal="center" vertical="top" wrapText="1"/>
      <protection/>
    </xf>
    <xf numFmtId="2" fontId="15" fillId="0" borderId="11" xfId="60" applyNumberFormat="1" applyFont="1" applyBorder="1" applyAlignment="1">
      <alignment horizontal="center" vertical="center" wrapText="1"/>
      <protection/>
    </xf>
    <xf numFmtId="169" fontId="15" fillId="0" borderId="14" xfId="60" applyNumberFormat="1" applyFont="1" applyFill="1" applyBorder="1" applyAlignment="1">
      <alignment horizontal="center" vertical="center" wrapText="1"/>
      <protection/>
    </xf>
    <xf numFmtId="1" fontId="15" fillId="0" borderId="39" xfId="60" applyNumberFormat="1" applyFont="1" applyBorder="1" applyAlignment="1">
      <alignment horizontal="center" vertical="top" wrapText="1"/>
      <protection/>
    </xf>
    <xf numFmtId="2" fontId="15" fillId="0" borderId="29" xfId="60" applyNumberFormat="1" applyFont="1" applyBorder="1" applyAlignment="1">
      <alignment horizontal="center" vertical="center" wrapText="1"/>
      <protection/>
    </xf>
    <xf numFmtId="169" fontId="15" fillId="0" borderId="18" xfId="60" applyNumberFormat="1" applyFont="1" applyFill="1" applyBorder="1" applyAlignment="1">
      <alignment horizontal="center" vertical="top" wrapText="1"/>
      <protection/>
    </xf>
    <xf numFmtId="1" fontId="15" fillId="0" borderId="35" xfId="60" applyNumberFormat="1" applyFont="1" applyBorder="1" applyAlignment="1">
      <alignment horizontal="center" vertical="top" wrapText="1"/>
      <protection/>
    </xf>
    <xf numFmtId="2" fontId="15" fillId="0" borderId="30" xfId="60" applyNumberFormat="1" applyFont="1" applyBorder="1" applyAlignment="1">
      <alignment horizontal="center" vertical="top" wrapText="1"/>
      <protection/>
    </xf>
    <xf numFmtId="0" fontId="15" fillId="0" borderId="0" xfId="60" applyFont="1" applyBorder="1" applyAlignment="1">
      <alignment horizontal="center" vertical="top" wrapText="1"/>
      <protection/>
    </xf>
    <xf numFmtId="2" fontId="15" fillId="0" borderId="0" xfId="60" applyNumberFormat="1" applyFont="1" applyBorder="1" applyAlignment="1">
      <alignment horizontal="center" vertical="top" wrapText="1"/>
      <protection/>
    </xf>
    <xf numFmtId="177" fontId="15" fillId="0" borderId="0" xfId="60" applyNumberFormat="1" applyFont="1" applyBorder="1" applyAlignment="1">
      <alignment horizontal="center" vertical="top" wrapText="1"/>
      <protection/>
    </xf>
    <xf numFmtId="169" fontId="15" fillId="0" borderId="0" xfId="60" applyNumberFormat="1" applyFont="1" applyBorder="1" applyAlignment="1">
      <alignment horizontal="center" vertical="top" wrapText="1"/>
      <protection/>
    </xf>
    <xf numFmtId="0" fontId="15" fillId="0" borderId="14" xfId="60" applyFont="1" applyFill="1" applyBorder="1" applyAlignment="1">
      <alignment horizontal="center" vertical="top" wrapText="1"/>
      <protection/>
    </xf>
    <xf numFmtId="0" fontId="15" fillId="0" borderId="29" xfId="60" applyFont="1" applyBorder="1" applyAlignment="1">
      <alignment horizontal="center" vertical="top" wrapText="1"/>
      <protection/>
    </xf>
    <xf numFmtId="2" fontId="14" fillId="0" borderId="13" xfId="60" applyNumberFormat="1" applyFont="1" applyBorder="1" applyAlignment="1">
      <alignment horizontal="center" vertical="center" wrapText="1"/>
      <protection/>
    </xf>
    <xf numFmtId="0" fontId="15" fillId="0" borderId="29" xfId="60" applyFont="1" applyFill="1" applyBorder="1" applyAlignment="1">
      <alignment horizontal="center" vertical="top" wrapText="1"/>
      <protection/>
    </xf>
    <xf numFmtId="0" fontId="15" fillId="0" borderId="39" xfId="60" applyFont="1" applyBorder="1" applyAlignment="1">
      <alignment horizontal="center" vertical="top" wrapText="1"/>
      <protection/>
    </xf>
    <xf numFmtId="2" fontId="14" fillId="0" borderId="40" xfId="60" applyNumberFormat="1" applyFont="1" applyBorder="1" applyAlignment="1">
      <alignment horizontal="center" vertical="center" wrapText="1"/>
      <protection/>
    </xf>
    <xf numFmtId="0" fontId="15" fillId="0" borderId="30" xfId="60" applyFont="1" applyFill="1" applyBorder="1" applyAlignment="1">
      <alignment horizontal="center" vertical="top" wrapText="1"/>
      <protection/>
    </xf>
    <xf numFmtId="0" fontId="15" fillId="0" borderId="35" xfId="60" applyFont="1" applyBorder="1" applyAlignment="1">
      <alignment horizontal="center" vertical="top"/>
      <protection/>
    </xf>
    <xf numFmtId="2" fontId="14" fillId="0" borderId="28" xfId="60" applyNumberFormat="1" applyFont="1" applyBorder="1" applyAlignment="1">
      <alignment horizontal="center" vertical="top" wrapText="1"/>
      <protection/>
    </xf>
    <xf numFmtId="0" fontId="15" fillId="0" borderId="0" xfId="60" applyFont="1" applyBorder="1" applyAlignment="1">
      <alignment horizontal="left" vertical="top" wrapText="1"/>
      <protection/>
    </xf>
    <xf numFmtId="2" fontId="36" fillId="0" borderId="0" xfId="60" applyNumberFormat="1" applyFont="1" applyBorder="1" applyAlignment="1">
      <alignment horizontal="center" vertical="top" wrapText="1"/>
      <protection/>
    </xf>
    <xf numFmtId="0" fontId="0" fillId="34" borderId="0" xfId="0" applyFill="1" applyAlignment="1">
      <alignment/>
    </xf>
    <xf numFmtId="0" fontId="3" fillId="0" borderId="0" xfId="60" applyFont="1">
      <alignment/>
      <protection/>
    </xf>
    <xf numFmtId="1" fontId="3" fillId="0" borderId="0" xfId="60" applyNumberFormat="1" applyFont="1">
      <alignment/>
      <protection/>
    </xf>
    <xf numFmtId="177" fontId="3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16" fillId="0" borderId="0" xfId="60" applyFont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09" fillId="0" borderId="0" xfId="0" applyFont="1" applyAlignment="1">
      <alignment/>
    </xf>
    <xf numFmtId="1" fontId="43" fillId="0" borderId="12" xfId="60" applyNumberFormat="1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left" vertical="top" wrapText="1"/>
      <protection/>
    </xf>
    <xf numFmtId="177" fontId="3" fillId="0" borderId="0" xfId="60" applyNumberFormat="1" applyFont="1" applyAlignment="1">
      <alignment/>
      <protection/>
    </xf>
    <xf numFmtId="1" fontId="18" fillId="35" borderId="15" xfId="60" applyNumberFormat="1" applyFont="1" applyFill="1" applyBorder="1" applyAlignment="1">
      <alignment horizontal="center" vertical="center" wrapText="1"/>
      <protection/>
    </xf>
    <xf numFmtId="0" fontId="18" fillId="35" borderId="16" xfId="60" applyFont="1" applyFill="1" applyBorder="1" applyAlignment="1">
      <alignment horizontal="center" vertical="center" wrapText="1"/>
      <protection/>
    </xf>
    <xf numFmtId="177" fontId="18" fillId="35" borderId="17" xfId="60" applyNumberFormat="1" applyFont="1" applyFill="1" applyBorder="1" applyAlignment="1">
      <alignment horizontal="center" vertical="center" wrapText="1"/>
      <protection/>
    </xf>
    <xf numFmtId="1" fontId="18" fillId="35" borderId="21" xfId="60" applyNumberFormat="1" applyFont="1" applyFill="1" applyBorder="1" applyAlignment="1">
      <alignment horizontal="center" vertical="center" wrapText="1"/>
      <protection/>
    </xf>
    <xf numFmtId="177" fontId="18" fillId="35" borderId="36" xfId="60" applyNumberFormat="1" applyFont="1" applyFill="1" applyBorder="1" applyAlignment="1">
      <alignment horizontal="center" vertical="center" wrapText="1"/>
      <protection/>
    </xf>
    <xf numFmtId="0" fontId="18" fillId="35" borderId="21" xfId="60" applyFont="1" applyFill="1" applyBorder="1" applyAlignment="1">
      <alignment horizontal="center" vertical="center" wrapText="1"/>
      <protection/>
    </xf>
    <xf numFmtId="0" fontId="18" fillId="35" borderId="17" xfId="60" applyFont="1" applyFill="1" applyBorder="1" applyAlignment="1">
      <alignment horizontal="center" vertical="center" wrapText="1"/>
      <protection/>
    </xf>
    <xf numFmtId="1" fontId="18" fillId="36" borderId="24" xfId="60" applyNumberFormat="1" applyFont="1" applyFill="1" applyBorder="1" applyAlignment="1">
      <alignment horizontal="center" vertical="center" wrapText="1"/>
      <protection/>
    </xf>
    <xf numFmtId="0" fontId="107" fillId="36" borderId="16" xfId="60" applyFont="1" applyFill="1" applyBorder="1" applyAlignment="1">
      <alignment horizontal="center" vertical="center" wrapText="1"/>
      <protection/>
    </xf>
    <xf numFmtId="0" fontId="21" fillId="36" borderId="17" xfId="60" applyFont="1" applyFill="1" applyBorder="1" applyAlignment="1">
      <alignment horizontal="center" vertical="center" wrapText="1"/>
      <protection/>
    </xf>
    <xf numFmtId="0" fontId="18" fillId="36" borderId="41" xfId="60" applyFont="1" applyFill="1" applyBorder="1" applyAlignment="1">
      <alignment horizontal="center" vertical="center" wrapText="1"/>
      <protection/>
    </xf>
    <xf numFmtId="1" fontId="18" fillId="36" borderId="15" xfId="60" applyNumberFormat="1" applyFont="1" applyFill="1" applyBorder="1" applyAlignment="1">
      <alignment horizontal="center" vertical="center" wrapText="1"/>
      <protection/>
    </xf>
    <xf numFmtId="0" fontId="18" fillId="36" borderId="16" xfId="60" applyFont="1" applyFill="1" applyBorder="1" applyAlignment="1">
      <alignment horizontal="center" vertical="center" wrapText="1"/>
      <protection/>
    </xf>
    <xf numFmtId="177" fontId="18" fillId="36" borderId="36" xfId="60" applyNumberFormat="1" applyFont="1" applyFill="1" applyBorder="1" applyAlignment="1">
      <alignment horizontal="center" vertical="center" wrapText="1"/>
      <protection/>
    </xf>
    <xf numFmtId="177" fontId="18" fillId="36" borderId="18" xfId="60" applyNumberFormat="1" applyFont="1" applyFill="1" applyBorder="1" applyAlignment="1">
      <alignment horizontal="center" vertical="center" wrapText="1"/>
      <protection/>
    </xf>
    <xf numFmtId="0" fontId="18" fillId="36" borderId="21" xfId="60" applyFont="1" applyFill="1" applyBorder="1" applyAlignment="1">
      <alignment horizontal="center" vertical="center" wrapText="1"/>
      <protection/>
    </xf>
    <xf numFmtId="177" fontId="18" fillId="36" borderId="26" xfId="60" applyNumberFormat="1" applyFont="1" applyFill="1" applyBorder="1" applyAlignment="1">
      <alignment horizontal="center" vertical="center" wrapText="1"/>
      <protection/>
    </xf>
    <xf numFmtId="0" fontId="18" fillId="36" borderId="38" xfId="60" applyFont="1" applyFill="1" applyBorder="1" applyAlignment="1">
      <alignment horizontal="center" vertical="center" wrapText="1"/>
      <protection/>
    </xf>
    <xf numFmtId="0" fontId="107" fillId="36" borderId="25" xfId="60" applyFont="1" applyFill="1" applyBorder="1" applyAlignment="1">
      <alignment horizontal="center" vertical="center" wrapText="1"/>
      <protection/>
    </xf>
    <xf numFmtId="0" fontId="21" fillId="36" borderId="26" xfId="60" applyFont="1" applyFill="1" applyBorder="1" applyAlignment="1">
      <alignment horizontal="center" vertical="center" wrapText="1"/>
      <protection/>
    </xf>
    <xf numFmtId="0" fontId="15" fillId="36" borderId="42" xfId="60" applyFont="1" applyFill="1" applyBorder="1" applyAlignment="1">
      <alignment horizontal="center" vertical="center" wrapText="1"/>
      <protection/>
    </xf>
    <xf numFmtId="1" fontId="15" fillId="36" borderId="15" xfId="60" applyNumberFormat="1" applyFont="1" applyFill="1" applyBorder="1" applyAlignment="1">
      <alignment horizontal="center" vertical="center" wrapText="1"/>
      <protection/>
    </xf>
    <xf numFmtId="0" fontId="15" fillId="36" borderId="16" xfId="60" applyFont="1" applyFill="1" applyBorder="1" applyAlignment="1">
      <alignment horizontal="center" vertical="center" wrapText="1"/>
      <protection/>
    </xf>
    <xf numFmtId="177" fontId="15" fillId="36" borderId="36" xfId="60" applyNumberFormat="1" applyFont="1" applyFill="1" applyBorder="1" applyAlignment="1">
      <alignment horizontal="center" vertical="center" wrapText="1"/>
      <protection/>
    </xf>
    <xf numFmtId="1" fontId="15" fillId="36" borderId="24" xfId="60" applyNumberFormat="1" applyFont="1" applyFill="1" applyBorder="1" applyAlignment="1">
      <alignment horizontal="center" vertical="center" wrapText="1"/>
      <protection/>
    </xf>
    <xf numFmtId="177" fontId="15" fillId="36" borderId="26" xfId="60" applyNumberFormat="1" applyFont="1" applyFill="1" applyBorder="1" applyAlignment="1">
      <alignment horizontal="center" vertical="center" wrapText="1"/>
      <protection/>
    </xf>
    <xf numFmtId="177" fontId="15" fillId="36" borderId="27" xfId="60" applyNumberFormat="1" applyFont="1" applyFill="1" applyBorder="1" applyAlignment="1">
      <alignment horizontal="center" vertical="center" wrapText="1"/>
      <protection/>
    </xf>
    <xf numFmtId="0" fontId="15" fillId="36" borderId="38" xfId="60" applyFont="1" applyFill="1" applyBorder="1" applyAlignment="1">
      <alignment horizontal="center" vertical="center" wrapText="1"/>
      <protection/>
    </xf>
    <xf numFmtId="0" fontId="108" fillId="36" borderId="25" xfId="60" applyFont="1" applyFill="1" applyBorder="1" applyAlignment="1">
      <alignment horizontal="center" vertical="center" wrapText="1"/>
      <protection/>
    </xf>
    <xf numFmtId="0" fontId="34" fillId="36" borderId="26" xfId="60" applyFont="1" applyFill="1" applyBorder="1" applyAlignment="1">
      <alignment horizontal="center" vertical="center" wrapText="1"/>
      <protection/>
    </xf>
    <xf numFmtId="0" fontId="19" fillId="33" borderId="0" xfId="60" applyFont="1" applyFill="1" applyBorder="1" applyAlignment="1">
      <alignment horizontal="left"/>
      <protection/>
    </xf>
    <xf numFmtId="169" fontId="13" fillId="33" borderId="0" xfId="60" applyNumberFormat="1" applyFont="1" applyFill="1" applyBorder="1" applyAlignment="1">
      <alignment horizontal="right"/>
      <protection/>
    </xf>
    <xf numFmtId="0" fontId="13" fillId="33" borderId="0" xfId="60" applyFont="1" applyFill="1" applyBorder="1" applyAlignment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8" fillId="37" borderId="41" xfId="60" applyFont="1" applyFill="1" applyBorder="1" applyAlignment="1">
      <alignment horizontal="left" vertical="top" wrapText="1"/>
      <protection/>
    </xf>
    <xf numFmtId="0" fontId="15" fillId="37" borderId="43" xfId="60" applyFont="1" applyFill="1" applyBorder="1" applyAlignment="1">
      <alignment horizontal="center" vertical="top" wrapText="1"/>
      <protection/>
    </xf>
    <xf numFmtId="0" fontId="15" fillId="37" borderId="44" xfId="60" applyFont="1" applyFill="1" applyBorder="1" applyAlignment="1">
      <alignment horizontal="center" vertical="top" wrapText="1"/>
      <protection/>
    </xf>
    <xf numFmtId="0" fontId="15" fillId="37" borderId="45" xfId="60" applyFont="1" applyFill="1" applyBorder="1" applyAlignment="1">
      <alignment horizontal="center" vertical="top" wrapText="1"/>
      <protection/>
    </xf>
    <xf numFmtId="0" fontId="18" fillId="37" borderId="46" xfId="60" applyFont="1" applyFill="1" applyBorder="1" applyAlignment="1">
      <alignment horizontal="center" vertical="top" wrapText="1"/>
      <protection/>
    </xf>
    <xf numFmtId="1" fontId="15" fillId="37" borderId="43" xfId="60" applyNumberFormat="1" applyFont="1" applyFill="1" applyBorder="1" applyAlignment="1">
      <alignment horizontal="center" vertical="top" wrapText="1"/>
      <protection/>
    </xf>
    <xf numFmtId="2" fontId="15" fillId="37" borderId="44" xfId="60" applyNumberFormat="1" applyFont="1" applyFill="1" applyBorder="1" applyAlignment="1">
      <alignment horizontal="center" vertical="top" wrapText="1"/>
      <protection/>
    </xf>
    <xf numFmtId="177" fontId="15" fillId="37" borderId="45" xfId="60" applyNumberFormat="1" applyFont="1" applyFill="1" applyBorder="1" applyAlignment="1">
      <alignment horizontal="center" vertical="top" wrapText="1"/>
      <protection/>
    </xf>
    <xf numFmtId="2" fontId="15" fillId="37" borderId="43" xfId="60" applyNumberFormat="1" applyFont="1" applyFill="1" applyBorder="1" applyAlignment="1">
      <alignment horizontal="center" vertical="top" wrapText="1"/>
      <protection/>
    </xf>
    <xf numFmtId="2" fontId="16" fillId="37" borderId="45" xfId="60" applyNumberFormat="1" applyFont="1" applyFill="1" applyBorder="1" applyAlignment="1">
      <alignment horizontal="center" vertical="top" wrapText="1"/>
      <protection/>
    </xf>
    <xf numFmtId="1" fontId="15" fillId="37" borderId="47" xfId="60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1" fontId="11" fillId="33" borderId="11" xfId="60" applyNumberFormat="1" applyFont="1" applyFill="1" applyBorder="1" applyAlignment="1">
      <alignment horizontal="center" vertical="center" wrapText="1"/>
      <protection/>
    </xf>
    <xf numFmtId="1" fontId="11" fillId="33" borderId="12" xfId="60" applyNumberFormat="1" applyFont="1" applyFill="1" applyBorder="1" applyAlignment="1">
      <alignment horizontal="center" vertical="center" wrapText="1"/>
      <protection/>
    </xf>
    <xf numFmtId="1" fontId="11" fillId="33" borderId="13" xfId="60" applyNumberFormat="1" applyFont="1" applyFill="1" applyBorder="1" applyAlignment="1">
      <alignment horizontal="center" vertical="center" wrapText="1"/>
      <protection/>
    </xf>
    <xf numFmtId="2" fontId="11" fillId="33" borderId="12" xfId="60" applyNumberFormat="1" applyFont="1" applyFill="1" applyBorder="1" applyAlignment="1">
      <alignment horizontal="center" vertical="center" wrapText="1"/>
      <protection/>
    </xf>
    <xf numFmtId="177" fontId="11" fillId="33" borderId="13" xfId="60" applyNumberFormat="1" applyFont="1" applyFill="1" applyBorder="1" applyAlignment="1">
      <alignment horizontal="center" vertical="center" wrapText="1"/>
      <protection/>
    </xf>
    <xf numFmtId="1" fontId="11" fillId="38" borderId="20" xfId="60" applyNumberFormat="1" applyFont="1" applyFill="1" applyBorder="1" applyAlignment="1">
      <alignment horizontal="center" vertical="center" wrapText="1"/>
      <protection/>
    </xf>
    <xf numFmtId="177" fontId="11" fillId="38" borderId="37" xfId="60" applyNumberFormat="1" applyFont="1" applyFill="1" applyBorder="1" applyAlignment="1">
      <alignment horizontal="center" vertical="center" wrapText="1"/>
      <protection/>
    </xf>
    <xf numFmtId="169" fontId="11" fillId="33" borderId="14" xfId="60" applyNumberFormat="1" applyFont="1" applyFill="1" applyBorder="1" applyAlignment="1">
      <alignment horizontal="center" vertical="center" wrapText="1"/>
      <protection/>
    </xf>
    <xf numFmtId="1" fontId="11" fillId="38" borderId="24" xfId="60" applyNumberFormat="1" applyFont="1" applyFill="1" applyBorder="1" applyAlignment="1">
      <alignment horizontal="center" vertical="center" wrapText="1"/>
      <protection/>
    </xf>
    <xf numFmtId="1" fontId="11" fillId="38" borderId="25" xfId="60" applyNumberFormat="1" applyFont="1" applyFill="1" applyBorder="1" applyAlignment="1">
      <alignment horizontal="center" vertical="center" wrapText="1"/>
      <protection/>
    </xf>
    <xf numFmtId="1" fontId="11" fillId="38" borderId="26" xfId="60" applyNumberFormat="1" applyFont="1" applyFill="1" applyBorder="1" applyAlignment="1">
      <alignment horizontal="center" vertical="center" wrapText="1"/>
      <protection/>
    </xf>
    <xf numFmtId="2" fontId="11" fillId="38" borderId="25" xfId="60" applyNumberFormat="1" applyFont="1" applyFill="1" applyBorder="1" applyAlignment="1">
      <alignment horizontal="center" vertical="center" wrapText="1"/>
      <protection/>
    </xf>
    <xf numFmtId="177" fontId="11" fillId="38" borderId="26" xfId="60" applyNumberFormat="1" applyFont="1" applyFill="1" applyBorder="1" applyAlignment="1">
      <alignment horizontal="center" vertical="center" wrapText="1"/>
      <protection/>
    </xf>
    <xf numFmtId="1" fontId="11" fillId="38" borderId="38" xfId="60" applyNumberFormat="1" applyFont="1" applyFill="1" applyBorder="1" applyAlignment="1">
      <alignment horizontal="center" vertical="center" wrapText="1"/>
      <protection/>
    </xf>
    <xf numFmtId="177" fontId="11" fillId="33" borderId="48" xfId="60" applyNumberFormat="1" applyFont="1" applyFill="1" applyBorder="1" applyAlignment="1">
      <alignment horizontal="center" vertical="center" wrapText="1"/>
      <protection/>
    </xf>
    <xf numFmtId="169" fontId="11" fillId="38" borderId="27" xfId="60" applyNumberFormat="1" applyFont="1" applyFill="1" applyBorder="1" applyAlignment="1">
      <alignment horizontal="center" vertical="center" wrapText="1"/>
      <protection/>
    </xf>
    <xf numFmtId="1" fontId="11" fillId="38" borderId="11" xfId="60" applyNumberFormat="1" applyFont="1" applyFill="1" applyBorder="1" applyAlignment="1">
      <alignment horizontal="center" vertical="center" wrapText="1"/>
      <protection/>
    </xf>
    <xf numFmtId="1" fontId="11" fillId="38" borderId="12" xfId="60" applyNumberFormat="1" applyFont="1" applyFill="1" applyBorder="1" applyAlignment="1">
      <alignment horizontal="center" vertical="center" wrapText="1"/>
      <protection/>
    </xf>
    <xf numFmtId="1" fontId="11" fillId="38" borderId="13" xfId="60" applyNumberFormat="1" applyFont="1" applyFill="1" applyBorder="1" applyAlignment="1">
      <alignment horizontal="center" vertical="center" wrapText="1"/>
      <protection/>
    </xf>
    <xf numFmtId="2" fontId="11" fillId="38" borderId="12" xfId="60" applyNumberFormat="1" applyFont="1" applyFill="1" applyBorder="1" applyAlignment="1">
      <alignment horizontal="center" vertical="center" wrapText="1"/>
      <protection/>
    </xf>
    <xf numFmtId="169" fontId="11" fillId="38" borderId="14" xfId="60" applyNumberFormat="1" applyFont="1" applyFill="1" applyBorder="1" applyAlignment="1">
      <alignment horizontal="center" vertical="center" wrapText="1"/>
      <protection/>
    </xf>
    <xf numFmtId="1" fontId="11" fillId="38" borderId="15" xfId="60" applyNumberFormat="1" applyFont="1" applyFill="1" applyBorder="1" applyAlignment="1">
      <alignment horizontal="center" vertical="center" wrapText="1"/>
      <protection/>
    </xf>
    <xf numFmtId="1" fontId="11" fillId="38" borderId="16" xfId="60" applyNumberFormat="1" applyFont="1" applyFill="1" applyBorder="1" applyAlignment="1">
      <alignment horizontal="center" vertical="center" wrapText="1"/>
      <protection/>
    </xf>
    <xf numFmtId="1" fontId="11" fillId="38" borderId="17" xfId="60" applyNumberFormat="1" applyFont="1" applyFill="1" applyBorder="1" applyAlignment="1">
      <alignment horizontal="center" vertical="center" wrapText="1"/>
      <protection/>
    </xf>
    <xf numFmtId="2" fontId="11" fillId="38" borderId="16" xfId="60" applyNumberFormat="1" applyFont="1" applyFill="1" applyBorder="1" applyAlignment="1">
      <alignment horizontal="center" vertical="center" wrapText="1"/>
      <protection/>
    </xf>
    <xf numFmtId="177" fontId="11" fillId="33" borderId="17" xfId="60" applyNumberFormat="1" applyFont="1" applyFill="1" applyBorder="1" applyAlignment="1">
      <alignment horizontal="center" vertical="center" wrapText="1"/>
      <protection/>
    </xf>
    <xf numFmtId="1" fontId="11" fillId="38" borderId="21" xfId="60" applyNumberFormat="1" applyFont="1" applyFill="1" applyBorder="1" applyAlignment="1">
      <alignment horizontal="center" vertical="center" wrapText="1"/>
      <protection/>
    </xf>
    <xf numFmtId="177" fontId="11" fillId="38" borderId="36" xfId="60" applyNumberFormat="1" applyFont="1" applyFill="1" applyBorder="1" applyAlignment="1">
      <alignment horizontal="center" vertical="center" wrapText="1"/>
      <protection/>
    </xf>
    <xf numFmtId="169" fontId="11" fillId="38" borderId="18" xfId="60" applyNumberFormat="1" applyFont="1" applyFill="1" applyBorder="1" applyAlignment="1">
      <alignment horizontal="center" vertical="center" wrapText="1"/>
      <protection/>
    </xf>
    <xf numFmtId="177" fontId="15" fillId="0" borderId="49" xfId="60" applyNumberFormat="1" applyFont="1" applyBorder="1" applyAlignment="1">
      <alignment/>
      <protection/>
    </xf>
    <xf numFmtId="0" fontId="19" fillId="0" borderId="0" xfId="60" applyNumberFormat="1" applyFont="1" applyAlignment="1">
      <alignment horizontal="left"/>
      <protection/>
    </xf>
    <xf numFmtId="0" fontId="13" fillId="0" borderId="0" xfId="60" applyNumberFormat="1" applyFont="1">
      <alignment/>
      <protection/>
    </xf>
    <xf numFmtId="0" fontId="19" fillId="0" borderId="0" xfId="60" applyNumberFormat="1" applyFont="1">
      <alignment/>
      <protection/>
    </xf>
    <xf numFmtId="0" fontId="13" fillId="0" borderId="49" xfId="60" applyNumberFormat="1" applyFont="1" applyBorder="1" applyAlignment="1">
      <alignment/>
      <protection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49" xfId="60" applyFont="1" applyBorder="1" applyAlignment="1">
      <alignment/>
      <protection/>
    </xf>
    <xf numFmtId="0" fontId="37" fillId="0" borderId="0" xfId="0" applyFont="1" applyAlignment="1">
      <alignment/>
    </xf>
    <xf numFmtId="0" fontId="48" fillId="0" borderId="0" xfId="0" applyFont="1" applyBorder="1" applyAlignment="1">
      <alignment horizontal="left" vertical="top"/>
    </xf>
    <xf numFmtId="0" fontId="37" fillId="0" borderId="50" xfId="0" applyFont="1" applyBorder="1" applyAlignment="1">
      <alignment/>
    </xf>
    <xf numFmtId="0" fontId="49" fillId="33" borderId="0" xfId="0" applyFont="1" applyFill="1" applyAlignment="1">
      <alignment wrapText="1"/>
    </xf>
    <xf numFmtId="0" fontId="37" fillId="33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3" fillId="33" borderId="51" xfId="0" applyFont="1" applyFill="1" applyBorder="1" applyAlignment="1">
      <alignment vertical="center" wrapText="1" shrinkToFit="1"/>
    </xf>
    <xf numFmtId="1" fontId="15" fillId="33" borderId="11" xfId="60" applyNumberFormat="1" applyFont="1" applyFill="1" applyBorder="1" applyAlignment="1">
      <alignment horizontal="center" vertical="center" wrapText="1"/>
      <protection/>
    </xf>
    <xf numFmtId="1" fontId="15" fillId="33" borderId="12" xfId="60" applyNumberFormat="1" applyFont="1" applyFill="1" applyBorder="1" applyAlignment="1">
      <alignment horizontal="center" vertical="center" wrapText="1"/>
      <protection/>
    </xf>
    <xf numFmtId="1" fontId="15" fillId="33" borderId="13" xfId="60" applyNumberFormat="1" applyFont="1" applyFill="1" applyBorder="1" applyAlignment="1">
      <alignment horizontal="center" vertical="center" wrapText="1"/>
      <protection/>
    </xf>
    <xf numFmtId="2" fontId="15" fillId="33" borderId="12" xfId="60" applyNumberFormat="1" applyFont="1" applyFill="1" applyBorder="1" applyAlignment="1">
      <alignment horizontal="center" vertical="center" wrapText="1"/>
      <protection/>
    </xf>
    <xf numFmtId="177" fontId="15" fillId="33" borderId="13" xfId="60" applyNumberFormat="1" applyFont="1" applyFill="1" applyBorder="1" applyAlignment="1">
      <alignment horizontal="center" vertical="center" wrapText="1"/>
      <protection/>
    </xf>
    <xf numFmtId="1" fontId="15" fillId="38" borderId="20" xfId="60" applyNumberFormat="1" applyFont="1" applyFill="1" applyBorder="1" applyAlignment="1">
      <alignment horizontal="center" vertical="center" wrapText="1"/>
      <protection/>
    </xf>
    <xf numFmtId="177" fontId="15" fillId="38" borderId="37" xfId="60" applyNumberFormat="1" applyFont="1" applyFill="1" applyBorder="1" applyAlignment="1">
      <alignment horizontal="center" vertical="center" wrapText="1"/>
      <protection/>
    </xf>
    <xf numFmtId="169" fontId="15" fillId="33" borderId="14" xfId="60" applyNumberFormat="1" applyFont="1" applyFill="1" applyBorder="1" applyAlignment="1">
      <alignment horizontal="center" vertical="center" wrapText="1"/>
      <protection/>
    </xf>
    <xf numFmtId="1" fontId="15" fillId="38" borderId="11" xfId="60" applyNumberFormat="1" applyFont="1" applyFill="1" applyBorder="1" applyAlignment="1">
      <alignment horizontal="center" vertical="center" wrapText="1"/>
      <protection/>
    </xf>
    <xf numFmtId="1" fontId="15" fillId="38" borderId="12" xfId="60" applyNumberFormat="1" applyFont="1" applyFill="1" applyBorder="1" applyAlignment="1">
      <alignment horizontal="center" vertical="center" wrapText="1"/>
      <protection/>
    </xf>
    <xf numFmtId="1" fontId="15" fillId="38" borderId="13" xfId="60" applyNumberFormat="1" applyFont="1" applyFill="1" applyBorder="1" applyAlignment="1">
      <alignment horizontal="center" vertical="center" wrapText="1"/>
      <protection/>
    </xf>
    <xf numFmtId="2" fontId="15" fillId="38" borderId="12" xfId="60" applyNumberFormat="1" applyFont="1" applyFill="1" applyBorder="1" applyAlignment="1">
      <alignment horizontal="center" vertical="center" wrapText="1"/>
      <protection/>
    </xf>
    <xf numFmtId="177" fontId="15" fillId="38" borderId="13" xfId="60" applyNumberFormat="1" applyFont="1" applyFill="1" applyBorder="1" applyAlignment="1">
      <alignment horizontal="center" vertical="center" wrapText="1"/>
      <protection/>
    </xf>
    <xf numFmtId="169" fontId="15" fillId="38" borderId="14" xfId="60" applyNumberFormat="1" applyFont="1" applyFill="1" applyBorder="1" applyAlignment="1">
      <alignment horizontal="center" vertical="center" wrapText="1"/>
      <protection/>
    </xf>
    <xf numFmtId="177" fontId="15" fillId="33" borderId="37" xfId="60" applyNumberFormat="1" applyFont="1" applyFill="1" applyBorder="1" applyAlignment="1">
      <alignment horizontal="center" vertical="center" wrapText="1"/>
      <protection/>
    </xf>
    <xf numFmtId="1" fontId="15" fillId="38" borderId="24" xfId="60" applyNumberFormat="1" applyFont="1" applyFill="1" applyBorder="1" applyAlignment="1">
      <alignment horizontal="center" vertical="center" wrapText="1"/>
      <protection/>
    </xf>
    <xf numFmtId="1" fontId="15" fillId="38" borderId="25" xfId="60" applyNumberFormat="1" applyFont="1" applyFill="1" applyBorder="1" applyAlignment="1">
      <alignment horizontal="center" vertical="center" wrapText="1"/>
      <protection/>
    </xf>
    <xf numFmtId="1" fontId="15" fillId="38" borderId="26" xfId="60" applyNumberFormat="1" applyFont="1" applyFill="1" applyBorder="1" applyAlignment="1">
      <alignment horizontal="center" vertical="center" wrapText="1"/>
      <protection/>
    </xf>
    <xf numFmtId="2" fontId="15" fillId="38" borderId="25" xfId="60" applyNumberFormat="1" applyFont="1" applyFill="1" applyBorder="1" applyAlignment="1">
      <alignment horizontal="center" vertical="center" wrapText="1"/>
      <protection/>
    </xf>
    <xf numFmtId="177" fontId="15" fillId="38" borderId="26" xfId="60" applyNumberFormat="1" applyFont="1" applyFill="1" applyBorder="1" applyAlignment="1">
      <alignment horizontal="center" vertical="center" wrapText="1"/>
      <protection/>
    </xf>
    <xf numFmtId="1" fontId="15" fillId="38" borderId="38" xfId="60" applyNumberFormat="1" applyFont="1" applyFill="1" applyBorder="1" applyAlignment="1">
      <alignment horizontal="center" vertical="center" wrapText="1"/>
      <protection/>
    </xf>
    <xf numFmtId="177" fontId="15" fillId="33" borderId="48" xfId="60" applyNumberFormat="1" applyFont="1" applyFill="1" applyBorder="1" applyAlignment="1">
      <alignment horizontal="center" vertical="center" wrapText="1"/>
      <protection/>
    </xf>
    <xf numFmtId="169" fontId="15" fillId="38" borderId="27" xfId="60" applyNumberFormat="1" applyFont="1" applyFill="1" applyBorder="1" applyAlignment="1">
      <alignment horizontal="center" vertical="center" wrapText="1"/>
      <protection/>
    </xf>
    <xf numFmtId="1" fontId="15" fillId="38" borderId="15" xfId="60" applyNumberFormat="1" applyFont="1" applyFill="1" applyBorder="1" applyAlignment="1">
      <alignment horizontal="center" vertical="center" wrapText="1"/>
      <protection/>
    </xf>
    <xf numFmtId="1" fontId="15" fillId="38" borderId="16" xfId="60" applyNumberFormat="1" applyFont="1" applyFill="1" applyBorder="1" applyAlignment="1">
      <alignment horizontal="center" vertical="center" wrapText="1"/>
      <protection/>
    </xf>
    <xf numFmtId="1" fontId="15" fillId="38" borderId="17" xfId="60" applyNumberFormat="1" applyFont="1" applyFill="1" applyBorder="1" applyAlignment="1">
      <alignment horizontal="center" vertical="center" wrapText="1"/>
      <protection/>
    </xf>
    <xf numFmtId="2" fontId="15" fillId="38" borderId="16" xfId="60" applyNumberFormat="1" applyFont="1" applyFill="1" applyBorder="1" applyAlignment="1">
      <alignment horizontal="center" vertical="center" wrapText="1"/>
      <protection/>
    </xf>
    <xf numFmtId="177" fontId="15" fillId="38" borderId="17" xfId="60" applyNumberFormat="1" applyFont="1" applyFill="1" applyBorder="1" applyAlignment="1">
      <alignment horizontal="center" vertical="center" wrapText="1"/>
      <protection/>
    </xf>
    <xf numFmtId="1" fontId="15" fillId="38" borderId="21" xfId="60" applyNumberFormat="1" applyFont="1" applyFill="1" applyBorder="1" applyAlignment="1">
      <alignment horizontal="center" vertical="center" wrapText="1"/>
      <protection/>
    </xf>
    <xf numFmtId="177" fontId="15" fillId="38" borderId="36" xfId="60" applyNumberFormat="1" applyFont="1" applyFill="1" applyBorder="1" applyAlignment="1">
      <alignment horizontal="center" vertical="center" wrapText="1"/>
      <protection/>
    </xf>
    <xf numFmtId="169" fontId="15" fillId="38" borderId="18" xfId="60" applyNumberFormat="1" applyFont="1" applyFill="1" applyBorder="1" applyAlignment="1">
      <alignment horizontal="center" vertical="center" wrapText="1"/>
      <protection/>
    </xf>
    <xf numFmtId="0" fontId="23" fillId="33" borderId="51" xfId="0" applyFont="1" applyFill="1" applyBorder="1" applyAlignment="1">
      <alignment horizontal="left" vertical="center" wrapText="1" shrinkToFit="1"/>
    </xf>
    <xf numFmtId="0" fontId="45" fillId="38" borderId="51" xfId="0" applyFont="1" applyFill="1" applyBorder="1" applyAlignment="1">
      <alignment horizontal="left" vertical="center" wrapText="1" shrinkToFit="1"/>
    </xf>
    <xf numFmtId="177" fontId="11" fillId="0" borderId="13" xfId="60" applyNumberFormat="1" applyFont="1" applyBorder="1" applyAlignment="1">
      <alignment horizontal="center" vertical="center" wrapText="1"/>
      <protection/>
    </xf>
    <xf numFmtId="169" fontId="11" fillId="38" borderId="37" xfId="60" applyNumberFormat="1" applyFont="1" applyFill="1" applyBorder="1" applyAlignment="1">
      <alignment horizontal="center" vertical="center" wrapText="1"/>
      <protection/>
    </xf>
    <xf numFmtId="2" fontId="11" fillId="0" borderId="12" xfId="60" applyNumberFormat="1" applyFont="1" applyBorder="1" applyAlignment="1">
      <alignment horizontal="center" vertical="center" wrapText="1"/>
      <protection/>
    </xf>
    <xf numFmtId="177" fontId="11" fillId="38" borderId="13" xfId="60" applyNumberFormat="1" applyFont="1" applyFill="1" applyBorder="1" applyAlignment="1">
      <alignment horizontal="center" vertical="center" wrapText="1"/>
      <protection/>
    </xf>
    <xf numFmtId="169" fontId="11" fillId="0" borderId="37" xfId="60" applyNumberFormat="1" applyFont="1" applyBorder="1" applyAlignment="1">
      <alignment horizontal="center" vertical="center" wrapText="1"/>
      <protection/>
    </xf>
    <xf numFmtId="177" fontId="11" fillId="38" borderId="17" xfId="60" applyNumberFormat="1" applyFont="1" applyFill="1" applyBorder="1" applyAlignment="1">
      <alignment horizontal="center" vertical="center" wrapText="1"/>
      <protection/>
    </xf>
    <xf numFmtId="169" fontId="11" fillId="38" borderId="36" xfId="60" applyNumberFormat="1" applyFont="1" applyFill="1" applyBorder="1" applyAlignment="1">
      <alignment horizontal="center" vertical="center" wrapText="1"/>
      <protection/>
    </xf>
    <xf numFmtId="177" fontId="11" fillId="0" borderId="17" xfId="60" applyNumberFormat="1" applyFont="1" applyBorder="1" applyAlignment="1">
      <alignment horizontal="center" vertical="center" wrapText="1"/>
      <protection/>
    </xf>
    <xf numFmtId="0" fontId="23" fillId="38" borderId="51" xfId="0" applyFont="1" applyFill="1" applyBorder="1" applyAlignment="1">
      <alignment horizontal="left" vertical="center" wrapText="1" shrinkToFit="1"/>
    </xf>
    <xf numFmtId="177" fontId="15" fillId="0" borderId="13" xfId="60" applyNumberFormat="1" applyFont="1" applyBorder="1" applyAlignment="1">
      <alignment horizontal="center" vertical="center" wrapText="1"/>
      <protection/>
    </xf>
    <xf numFmtId="177" fontId="15" fillId="38" borderId="14" xfId="60" applyNumberFormat="1" applyFont="1" applyFill="1" applyBorder="1" applyAlignment="1">
      <alignment horizontal="center" vertical="center" wrapText="1"/>
      <protection/>
    </xf>
    <xf numFmtId="2" fontId="15" fillId="0" borderId="12" xfId="60" applyNumberFormat="1" applyFont="1" applyBorder="1" applyAlignment="1">
      <alignment horizontal="center" vertical="center" wrapText="1"/>
      <protection/>
    </xf>
    <xf numFmtId="177" fontId="15" fillId="0" borderId="37" xfId="60" applyNumberFormat="1" applyFont="1" applyBorder="1" applyAlignment="1">
      <alignment horizontal="center" vertical="center" wrapText="1"/>
      <protection/>
    </xf>
    <xf numFmtId="0" fontId="15" fillId="38" borderId="34" xfId="0" applyFont="1" applyFill="1" applyBorder="1" applyAlignment="1">
      <alignment horizontal="left" vertical="center" wrapText="1" shrinkToFit="1"/>
    </xf>
    <xf numFmtId="2" fontId="15" fillId="0" borderId="16" xfId="60" applyNumberFormat="1" applyFont="1" applyBorder="1" applyAlignment="1">
      <alignment horizontal="center" vertical="center" wrapText="1"/>
      <protection/>
    </xf>
    <xf numFmtId="177" fontId="15" fillId="38" borderId="18" xfId="60" applyNumberFormat="1" applyFont="1" applyFill="1" applyBorder="1" applyAlignment="1">
      <alignment horizontal="center" vertical="center" wrapText="1"/>
      <protection/>
    </xf>
    <xf numFmtId="177" fontId="15" fillId="0" borderId="36" xfId="60" applyNumberFormat="1" applyFont="1" applyBorder="1" applyAlignment="1">
      <alignment horizontal="center" vertical="center" wrapText="1"/>
      <protection/>
    </xf>
    <xf numFmtId="0" fontId="23" fillId="38" borderId="19" xfId="0" applyFont="1" applyFill="1" applyBorder="1" applyAlignment="1">
      <alignment horizontal="left" vertical="center" wrapText="1" shrinkToFit="1"/>
    </xf>
    <xf numFmtId="0" fontId="18" fillId="37" borderId="52" xfId="0" applyFont="1" applyFill="1" applyBorder="1" applyAlignment="1">
      <alignment vertical="center" wrapText="1" shrinkToFit="1"/>
    </xf>
    <xf numFmtId="1" fontId="15" fillId="37" borderId="53" xfId="60" applyNumberFormat="1" applyFont="1" applyFill="1" applyBorder="1" applyAlignment="1">
      <alignment horizontal="center" vertical="center" wrapText="1"/>
      <protection/>
    </xf>
    <xf numFmtId="1" fontId="15" fillId="37" borderId="10" xfId="60" applyNumberFormat="1" applyFont="1" applyFill="1" applyBorder="1" applyAlignment="1">
      <alignment horizontal="center" vertical="center" wrapText="1"/>
      <protection/>
    </xf>
    <xf numFmtId="1" fontId="15" fillId="37" borderId="22" xfId="60" applyNumberFormat="1" applyFont="1" applyFill="1" applyBorder="1" applyAlignment="1">
      <alignment horizontal="center" vertical="center" wrapText="1"/>
      <protection/>
    </xf>
    <xf numFmtId="2" fontId="15" fillId="37" borderId="10" xfId="60" applyNumberFormat="1" applyFont="1" applyFill="1" applyBorder="1" applyAlignment="1">
      <alignment horizontal="center" vertical="center" wrapText="1"/>
      <protection/>
    </xf>
    <xf numFmtId="177" fontId="15" fillId="37" borderId="22" xfId="60" applyNumberFormat="1" applyFont="1" applyFill="1" applyBorder="1" applyAlignment="1">
      <alignment horizontal="center" vertical="center" wrapText="1"/>
      <protection/>
    </xf>
    <xf numFmtId="1" fontId="15" fillId="39" borderId="23" xfId="60" applyNumberFormat="1" applyFont="1" applyFill="1" applyBorder="1" applyAlignment="1">
      <alignment horizontal="center" vertical="center" wrapText="1"/>
      <protection/>
    </xf>
    <xf numFmtId="177" fontId="15" fillId="37" borderId="54" xfId="60" applyNumberFormat="1" applyFont="1" applyFill="1" applyBorder="1" applyAlignment="1">
      <alignment horizontal="center" vertical="center" wrapText="1"/>
      <protection/>
    </xf>
    <xf numFmtId="169" fontId="15" fillId="37" borderId="55" xfId="60" applyNumberFormat="1" applyFont="1" applyFill="1" applyBorder="1" applyAlignment="1">
      <alignment horizontal="center" vertical="center" wrapText="1"/>
      <protection/>
    </xf>
    <xf numFmtId="44" fontId="15" fillId="37" borderId="47" xfId="47" applyFont="1" applyFill="1" applyBorder="1" applyAlignment="1">
      <alignment horizontal="center" vertical="center" wrapText="1"/>
    </xf>
    <xf numFmtId="44" fontId="52" fillId="37" borderId="45" xfId="47" applyFont="1" applyFill="1" applyBorder="1" applyAlignment="1">
      <alignment horizontal="center" vertical="center" wrapText="1"/>
    </xf>
    <xf numFmtId="1" fontId="15" fillId="39" borderId="43" xfId="60" applyNumberFormat="1" applyFont="1" applyFill="1" applyBorder="1" applyAlignment="1">
      <alignment horizontal="center" vertical="center" wrapText="1"/>
      <protection/>
    </xf>
    <xf numFmtId="1" fontId="15" fillId="39" borderId="44" xfId="60" applyNumberFormat="1" applyFont="1" applyFill="1" applyBorder="1" applyAlignment="1">
      <alignment horizontal="center" vertical="center" wrapText="1"/>
      <protection/>
    </xf>
    <xf numFmtId="1" fontId="15" fillId="39" borderId="45" xfId="60" applyNumberFormat="1" applyFont="1" applyFill="1" applyBorder="1" applyAlignment="1">
      <alignment horizontal="center" vertical="center" wrapText="1"/>
      <protection/>
    </xf>
    <xf numFmtId="2" fontId="15" fillId="39" borderId="44" xfId="60" applyNumberFormat="1" applyFont="1" applyFill="1" applyBorder="1" applyAlignment="1">
      <alignment horizontal="center" vertical="center" wrapText="1"/>
      <protection/>
    </xf>
    <xf numFmtId="177" fontId="15" fillId="37" borderId="45" xfId="60" applyNumberFormat="1" applyFont="1" applyFill="1" applyBorder="1" applyAlignment="1">
      <alignment horizontal="center" vertical="center" wrapText="1"/>
      <protection/>
    </xf>
    <xf numFmtId="1" fontId="15" fillId="39" borderId="47" xfId="60" applyNumberFormat="1" applyFont="1" applyFill="1" applyBorder="1" applyAlignment="1">
      <alignment horizontal="center" vertical="center" wrapText="1"/>
      <protection/>
    </xf>
    <xf numFmtId="177" fontId="15" fillId="39" borderId="56" xfId="60" applyNumberFormat="1" applyFont="1" applyFill="1" applyBorder="1" applyAlignment="1">
      <alignment horizontal="center" vertical="center" wrapText="1"/>
      <protection/>
    </xf>
    <xf numFmtId="169" fontId="15" fillId="39" borderId="42" xfId="60" applyNumberFormat="1" applyFont="1" applyFill="1" applyBorder="1" applyAlignment="1">
      <alignment horizontal="center" vertical="center" wrapText="1"/>
      <protection/>
    </xf>
    <xf numFmtId="44" fontId="15" fillId="39" borderId="47" xfId="47" applyFont="1" applyFill="1" applyBorder="1" applyAlignment="1">
      <alignment horizontal="center" vertical="center" wrapText="1"/>
    </xf>
    <xf numFmtId="44" fontId="18" fillId="39" borderId="44" xfId="47" applyNumberFormat="1" applyFont="1" applyFill="1" applyBorder="1" applyAlignment="1">
      <alignment horizontal="center" vertical="center" wrapText="1"/>
    </xf>
    <xf numFmtId="44" fontId="52" fillId="39" borderId="45" xfId="47" applyFont="1" applyFill="1" applyBorder="1" applyAlignment="1">
      <alignment horizontal="center" vertical="center" wrapText="1"/>
    </xf>
    <xf numFmtId="0" fontId="18" fillId="37" borderId="52" xfId="0" applyFont="1" applyFill="1" applyBorder="1" applyAlignment="1">
      <alignment horizontal="left" vertical="center" wrapText="1" shrinkToFit="1"/>
    </xf>
    <xf numFmtId="0" fontId="43" fillId="39" borderId="52" xfId="0" applyFont="1" applyFill="1" applyBorder="1" applyAlignment="1">
      <alignment horizontal="left" vertical="center" wrapText="1" shrinkToFit="1"/>
    </xf>
    <xf numFmtId="1" fontId="11" fillId="39" borderId="43" xfId="60" applyNumberFormat="1" applyFont="1" applyFill="1" applyBorder="1" applyAlignment="1">
      <alignment horizontal="center" vertical="center" wrapText="1"/>
      <protection/>
    </xf>
    <xf numFmtId="1" fontId="11" fillId="39" borderId="44" xfId="60" applyNumberFormat="1" applyFont="1" applyFill="1" applyBorder="1" applyAlignment="1">
      <alignment horizontal="center" vertical="center" wrapText="1"/>
      <protection/>
    </xf>
    <xf numFmtId="1" fontId="11" fillId="39" borderId="45" xfId="60" applyNumberFormat="1" applyFont="1" applyFill="1" applyBorder="1" applyAlignment="1">
      <alignment horizontal="center" vertical="center" wrapText="1"/>
      <protection/>
    </xf>
    <xf numFmtId="2" fontId="11" fillId="39" borderId="44" xfId="60" applyNumberFormat="1" applyFont="1" applyFill="1" applyBorder="1" applyAlignment="1">
      <alignment horizontal="center" vertical="center" wrapText="1"/>
      <protection/>
    </xf>
    <xf numFmtId="177" fontId="11" fillId="37" borderId="45" xfId="60" applyNumberFormat="1" applyFont="1" applyFill="1" applyBorder="1" applyAlignment="1">
      <alignment horizontal="center" vertical="center" wrapText="1"/>
      <protection/>
    </xf>
    <xf numFmtId="1" fontId="11" fillId="39" borderId="47" xfId="60" applyNumberFormat="1" applyFont="1" applyFill="1" applyBorder="1" applyAlignment="1">
      <alignment horizontal="center" vertical="center" wrapText="1"/>
      <protection/>
    </xf>
    <xf numFmtId="169" fontId="11" fillId="39" borderId="56" xfId="60" applyNumberFormat="1" applyFont="1" applyFill="1" applyBorder="1" applyAlignment="1">
      <alignment horizontal="center" vertical="center" wrapText="1"/>
      <protection/>
    </xf>
    <xf numFmtId="169" fontId="11" fillId="39" borderId="42" xfId="60" applyNumberFormat="1" applyFont="1" applyFill="1" applyBorder="1" applyAlignment="1">
      <alignment horizontal="center" vertical="center" wrapText="1"/>
      <protection/>
    </xf>
    <xf numFmtId="44" fontId="11" fillId="39" borderId="47" xfId="47" applyFont="1" applyFill="1" applyBorder="1" applyAlignment="1">
      <alignment horizontal="center" vertical="center" wrapText="1"/>
    </xf>
    <xf numFmtId="44" fontId="43" fillId="39" borderId="44" xfId="47" applyNumberFormat="1" applyFont="1" applyFill="1" applyBorder="1" applyAlignment="1">
      <alignment horizontal="center" vertical="center" wrapText="1"/>
    </xf>
    <xf numFmtId="44" fontId="46" fillId="39" borderId="45" xfId="47" applyFont="1" applyFill="1" applyBorder="1" applyAlignment="1">
      <alignment horizontal="center" vertical="center" wrapText="1"/>
    </xf>
    <xf numFmtId="44" fontId="11" fillId="39" borderId="43" xfId="47" applyFont="1" applyFill="1" applyBorder="1" applyAlignment="1">
      <alignment horizontal="center" vertical="center" wrapText="1"/>
    </xf>
    <xf numFmtId="0" fontId="18" fillId="39" borderId="52" xfId="0" applyFont="1" applyFill="1" applyBorder="1" applyAlignment="1">
      <alignment horizontal="left" vertical="center" wrapText="1" shrinkToFit="1"/>
    </xf>
    <xf numFmtId="177" fontId="15" fillId="37" borderId="56" xfId="60" applyNumberFormat="1" applyFont="1" applyFill="1" applyBorder="1" applyAlignment="1">
      <alignment horizontal="center" vertical="center" wrapText="1"/>
      <protection/>
    </xf>
    <xf numFmtId="177" fontId="15" fillId="39" borderId="42" xfId="60" applyNumberFormat="1" applyFont="1" applyFill="1" applyBorder="1" applyAlignment="1">
      <alignment horizontal="center" vertical="center" wrapText="1"/>
      <protection/>
    </xf>
    <xf numFmtId="2" fontId="15" fillId="37" borderId="44" xfId="60" applyNumberFormat="1" applyFont="1" applyFill="1" applyBorder="1" applyAlignment="1">
      <alignment horizontal="center" vertical="center" wrapText="1"/>
      <protection/>
    </xf>
    <xf numFmtId="177" fontId="15" fillId="39" borderId="45" xfId="60" applyNumberFormat="1" applyFont="1" applyFill="1" applyBorder="1" applyAlignment="1">
      <alignment horizontal="center" vertical="center" wrapText="1"/>
      <protection/>
    </xf>
    <xf numFmtId="0" fontId="18" fillId="39" borderId="41" xfId="0" applyFont="1" applyFill="1" applyBorder="1" applyAlignment="1">
      <alignment horizontal="left" vertical="center" wrapText="1" shrinkToFit="1"/>
    </xf>
    <xf numFmtId="0" fontId="43" fillId="37" borderId="52" xfId="0" applyFont="1" applyFill="1" applyBorder="1" applyAlignment="1">
      <alignment vertical="center" wrapText="1" shrinkToFit="1"/>
    </xf>
    <xf numFmtId="1" fontId="11" fillId="37" borderId="53" xfId="60" applyNumberFormat="1" applyFont="1" applyFill="1" applyBorder="1" applyAlignment="1">
      <alignment horizontal="center" vertical="center" wrapText="1"/>
      <protection/>
    </xf>
    <xf numFmtId="1" fontId="11" fillId="37" borderId="10" xfId="60" applyNumberFormat="1" applyFont="1" applyFill="1" applyBorder="1" applyAlignment="1">
      <alignment horizontal="center" vertical="center" wrapText="1"/>
      <protection/>
    </xf>
    <xf numFmtId="1" fontId="11" fillId="37" borderId="22" xfId="60" applyNumberFormat="1" applyFont="1" applyFill="1" applyBorder="1" applyAlignment="1">
      <alignment horizontal="center" vertical="center" wrapText="1"/>
      <protection/>
    </xf>
    <xf numFmtId="2" fontId="11" fillId="37" borderId="10" xfId="60" applyNumberFormat="1" applyFont="1" applyFill="1" applyBorder="1" applyAlignment="1">
      <alignment horizontal="center" vertical="center" wrapText="1"/>
      <protection/>
    </xf>
    <xf numFmtId="177" fontId="11" fillId="37" borderId="22" xfId="60" applyNumberFormat="1" applyFont="1" applyFill="1" applyBorder="1" applyAlignment="1">
      <alignment horizontal="center" vertical="center" wrapText="1"/>
      <protection/>
    </xf>
    <xf numFmtId="1" fontId="11" fillId="39" borderId="23" xfId="60" applyNumberFormat="1" applyFont="1" applyFill="1" applyBorder="1" applyAlignment="1">
      <alignment horizontal="center" vertical="center" wrapText="1"/>
      <protection/>
    </xf>
    <xf numFmtId="177" fontId="11" fillId="37" borderId="54" xfId="60" applyNumberFormat="1" applyFont="1" applyFill="1" applyBorder="1" applyAlignment="1">
      <alignment horizontal="center" vertical="center" wrapText="1"/>
      <protection/>
    </xf>
    <xf numFmtId="169" fontId="11" fillId="37" borderId="55" xfId="60" applyNumberFormat="1" applyFont="1" applyFill="1" applyBorder="1" applyAlignment="1">
      <alignment horizontal="center" vertical="center" wrapText="1"/>
      <protection/>
    </xf>
    <xf numFmtId="44" fontId="11" fillId="37" borderId="47" xfId="47" applyFont="1" applyFill="1" applyBorder="1" applyAlignment="1">
      <alignment horizontal="center" vertical="center" wrapText="1"/>
    </xf>
    <xf numFmtId="44" fontId="43" fillId="37" borderId="44" xfId="47" applyNumberFormat="1" applyFont="1" applyFill="1" applyBorder="1" applyAlignment="1">
      <alignment horizontal="center" vertical="center" wrapText="1"/>
    </xf>
    <xf numFmtId="44" fontId="46" fillId="37" borderId="45" xfId="47" applyFont="1" applyFill="1" applyBorder="1" applyAlignment="1">
      <alignment horizontal="center" vertical="center" wrapText="1"/>
    </xf>
    <xf numFmtId="177" fontId="11" fillId="39" borderId="56" xfId="60" applyNumberFormat="1" applyFont="1" applyFill="1" applyBorder="1" applyAlignment="1">
      <alignment horizontal="center" vertical="center" wrapText="1"/>
      <protection/>
    </xf>
    <xf numFmtId="0" fontId="18" fillId="37" borderId="19" xfId="60" applyFont="1" applyFill="1" applyBorder="1" applyAlignment="1">
      <alignment horizontal="left" vertical="top" wrapText="1"/>
      <protection/>
    </xf>
    <xf numFmtId="0" fontId="111" fillId="37" borderId="55" xfId="60" applyFont="1" applyFill="1" applyBorder="1" applyAlignment="1">
      <alignment horizontal="center" vertical="top" wrapText="1"/>
      <protection/>
    </xf>
    <xf numFmtId="0" fontId="112" fillId="37" borderId="23" xfId="60" applyFont="1" applyFill="1" applyBorder="1" applyAlignment="1">
      <alignment horizontal="center" vertical="top" wrapText="1"/>
      <protection/>
    </xf>
    <xf numFmtId="0" fontId="112" fillId="37" borderId="10" xfId="60" applyFont="1" applyFill="1" applyBorder="1" applyAlignment="1">
      <alignment horizontal="center" vertical="top" wrapText="1"/>
      <protection/>
    </xf>
    <xf numFmtId="0" fontId="112" fillId="37" borderId="22" xfId="60" applyFont="1" applyFill="1" applyBorder="1" applyAlignment="1">
      <alignment horizontal="center" vertical="top" wrapText="1"/>
      <protection/>
    </xf>
    <xf numFmtId="0" fontId="18" fillId="37" borderId="55" xfId="60" applyFont="1" applyFill="1" applyBorder="1" applyAlignment="1">
      <alignment horizontal="center" vertical="top" wrapText="1"/>
      <protection/>
    </xf>
    <xf numFmtId="1" fontId="112" fillId="37" borderId="42" xfId="60" applyNumberFormat="1" applyFont="1" applyFill="1" applyBorder="1" applyAlignment="1">
      <alignment horizontal="center" vertical="top" wrapText="1"/>
      <protection/>
    </xf>
    <xf numFmtId="1" fontId="112" fillId="37" borderId="53" xfId="60" applyNumberFormat="1" applyFont="1" applyFill="1" applyBorder="1" applyAlignment="1">
      <alignment horizontal="center" vertical="top" wrapText="1"/>
      <protection/>
    </xf>
    <xf numFmtId="2" fontId="15" fillId="37" borderId="10" xfId="60" applyNumberFormat="1" applyFont="1" applyFill="1" applyBorder="1" applyAlignment="1">
      <alignment horizontal="center" vertical="top" wrapText="1"/>
      <protection/>
    </xf>
    <xf numFmtId="179" fontId="15" fillId="37" borderId="22" xfId="60" applyNumberFormat="1" applyFont="1" applyFill="1" applyBorder="1" applyAlignment="1">
      <alignment horizontal="center" vertical="top" wrapText="1"/>
      <protection/>
    </xf>
    <xf numFmtId="1" fontId="15" fillId="37" borderId="23" xfId="60" applyNumberFormat="1" applyFont="1" applyFill="1" applyBorder="1" applyAlignment="1">
      <alignment horizontal="center" vertical="top" wrapText="1"/>
      <protection/>
    </xf>
    <xf numFmtId="169" fontId="15" fillId="37" borderId="22" xfId="60" applyNumberFormat="1" applyFont="1" applyFill="1" applyBorder="1" applyAlignment="1">
      <alignment horizontal="center" vertical="top" wrapText="1"/>
      <protection/>
    </xf>
    <xf numFmtId="181" fontId="15" fillId="37" borderId="23" xfId="60" applyNumberFormat="1" applyFont="1" applyFill="1" applyBorder="1" applyAlignment="1">
      <alignment horizontal="center" vertical="top" wrapText="1"/>
      <protection/>
    </xf>
    <xf numFmtId="2" fontId="15" fillId="37" borderId="53" xfId="60" applyNumberFormat="1" applyFont="1" applyFill="1" applyBorder="1" applyAlignment="1">
      <alignment horizontal="center" vertical="top" wrapText="1"/>
      <protection/>
    </xf>
    <xf numFmtId="3" fontId="107" fillId="37" borderId="10" xfId="60" applyNumberFormat="1" applyFont="1" applyFill="1" applyBorder="1" applyAlignment="1">
      <alignment horizontal="center" vertical="top" wrapText="1"/>
      <protection/>
    </xf>
    <xf numFmtId="2" fontId="16" fillId="37" borderId="22" xfId="60" applyNumberFormat="1" applyFont="1" applyFill="1" applyBorder="1" applyAlignment="1">
      <alignment horizontal="center" vertical="top" wrapText="1"/>
      <protection/>
    </xf>
    <xf numFmtId="0" fontId="18" fillId="37" borderId="52" xfId="60" applyFont="1" applyFill="1" applyBorder="1" applyAlignment="1">
      <alignment horizontal="left" vertical="top" wrapText="1"/>
      <protection/>
    </xf>
    <xf numFmtId="0" fontId="18" fillId="37" borderId="42" xfId="60" applyFont="1" applyFill="1" applyBorder="1" applyAlignment="1">
      <alignment horizontal="center" vertical="top" wrapText="1"/>
      <protection/>
    </xf>
    <xf numFmtId="0" fontId="15" fillId="37" borderId="47" xfId="60" applyFont="1" applyFill="1" applyBorder="1" applyAlignment="1">
      <alignment horizontal="center" vertical="top" wrapText="1"/>
      <protection/>
    </xf>
    <xf numFmtId="1" fontId="15" fillId="37" borderId="42" xfId="60" applyNumberFormat="1" applyFont="1" applyFill="1" applyBorder="1" applyAlignment="1">
      <alignment horizontal="center" vertical="top" wrapText="1"/>
      <protection/>
    </xf>
    <xf numFmtId="1" fontId="15" fillId="37" borderId="53" xfId="60" applyNumberFormat="1" applyFont="1" applyFill="1" applyBorder="1" applyAlignment="1">
      <alignment horizontal="center" vertical="top" wrapText="1"/>
      <protection/>
    </xf>
    <xf numFmtId="3" fontId="107" fillId="37" borderId="44" xfId="60" applyNumberFormat="1" applyFont="1" applyFill="1" applyBorder="1" applyAlignment="1">
      <alignment horizontal="center" vertical="top" wrapText="1"/>
      <protection/>
    </xf>
    <xf numFmtId="0" fontId="15" fillId="37" borderId="23" xfId="60" applyFont="1" applyFill="1" applyBorder="1" applyAlignment="1">
      <alignment horizontal="center" vertical="top" wrapText="1"/>
      <protection/>
    </xf>
    <xf numFmtId="0" fontId="15" fillId="37" borderId="10" xfId="60" applyFont="1" applyFill="1" applyBorder="1" applyAlignment="1">
      <alignment horizontal="center" vertical="top" wrapText="1"/>
      <protection/>
    </xf>
    <xf numFmtId="0" fontId="15" fillId="37" borderId="22" xfId="60" applyFont="1" applyFill="1" applyBorder="1" applyAlignment="1">
      <alignment horizontal="center" vertical="top" wrapText="1"/>
      <protection/>
    </xf>
    <xf numFmtId="0" fontId="18" fillId="37" borderId="57" xfId="60" applyFont="1" applyFill="1" applyBorder="1" applyAlignment="1">
      <alignment horizontal="center" vertical="top" wrapText="1"/>
      <protection/>
    </xf>
    <xf numFmtId="0" fontId="18" fillId="37" borderId="51" xfId="60" applyFont="1" applyFill="1" applyBorder="1" applyAlignment="1">
      <alignment horizontal="left" vertical="top" wrapText="1"/>
      <protection/>
    </xf>
    <xf numFmtId="0" fontId="18" fillId="37" borderId="58" xfId="60" applyFont="1" applyFill="1" applyBorder="1" applyAlignment="1">
      <alignment horizontal="center" vertical="top" wrapText="1"/>
      <protection/>
    </xf>
    <xf numFmtId="1" fontId="15" fillId="37" borderId="55" xfId="60" applyNumberFormat="1" applyFont="1" applyFill="1" applyBorder="1" applyAlignment="1">
      <alignment horizontal="center" vertical="top" wrapText="1"/>
      <protection/>
    </xf>
    <xf numFmtId="179" fontId="15" fillId="37" borderId="10" xfId="60" applyNumberFormat="1" applyFont="1" applyFill="1" applyBorder="1" applyAlignment="1">
      <alignment horizontal="center" vertical="top" wrapText="1"/>
      <protection/>
    </xf>
    <xf numFmtId="181" fontId="15" fillId="37" borderId="54" xfId="60" applyNumberFormat="1" applyFont="1" applyFill="1" applyBorder="1" applyAlignment="1">
      <alignment horizontal="center" vertical="top" wrapText="1"/>
      <protection/>
    </xf>
    <xf numFmtId="181" fontId="15" fillId="37" borderId="57" xfId="60" applyNumberFormat="1" applyFont="1" applyFill="1" applyBorder="1" applyAlignment="1">
      <alignment horizontal="center" vertical="top" wrapText="1"/>
      <protection/>
    </xf>
    <xf numFmtId="179" fontId="15" fillId="37" borderId="56" xfId="60" applyNumberFormat="1" applyFont="1" applyFill="1" applyBorder="1" applyAlignment="1">
      <alignment horizontal="center" vertical="top" wrapText="1"/>
      <protection/>
    </xf>
    <xf numFmtId="181" fontId="15" fillId="37" borderId="56" xfId="60" applyNumberFormat="1" applyFont="1" applyFill="1" applyBorder="1" applyAlignment="1">
      <alignment horizontal="center" vertical="top" wrapText="1"/>
      <protection/>
    </xf>
    <xf numFmtId="181" fontId="15" fillId="37" borderId="46" xfId="60" applyNumberFormat="1" applyFont="1" applyFill="1" applyBorder="1" applyAlignment="1">
      <alignment horizontal="center" vertical="top" wrapText="1"/>
      <protection/>
    </xf>
    <xf numFmtId="179" fontId="15" fillId="37" borderId="54" xfId="60" applyNumberFormat="1" applyFont="1" applyFill="1" applyBorder="1" applyAlignment="1">
      <alignment horizontal="center" vertical="top" wrapText="1"/>
      <protection/>
    </xf>
    <xf numFmtId="1" fontId="15" fillId="37" borderId="11" xfId="60" applyNumberFormat="1" applyFont="1" applyFill="1" applyBorder="1" applyAlignment="1">
      <alignment horizontal="center" vertical="top" wrapText="1"/>
      <protection/>
    </xf>
    <xf numFmtId="0" fontId="15" fillId="37" borderId="42" xfId="60" applyFont="1" applyFill="1" applyBorder="1" applyAlignment="1">
      <alignment horizontal="center" vertical="top" wrapText="1"/>
      <protection/>
    </xf>
    <xf numFmtId="0" fontId="15" fillId="37" borderId="46" xfId="60" applyFont="1" applyFill="1" applyBorder="1" applyAlignment="1">
      <alignment horizontal="center" vertical="top" wrapText="1"/>
      <protection/>
    </xf>
    <xf numFmtId="169" fontId="15" fillId="37" borderId="45" xfId="60" applyNumberFormat="1" applyFont="1" applyFill="1" applyBorder="1" applyAlignment="1">
      <alignment horizontal="center" vertical="top" wrapText="1"/>
      <protection/>
    </xf>
    <xf numFmtId="181" fontId="15" fillId="37" borderId="47" xfId="60" applyNumberFormat="1" applyFont="1" applyFill="1" applyBorder="1" applyAlignment="1">
      <alignment horizontal="center" vertical="top" wrapText="1"/>
      <protection/>
    </xf>
    <xf numFmtId="2" fontId="15" fillId="37" borderId="43" xfId="60" applyNumberFormat="1" applyFont="1" applyFill="1" applyBorder="1" applyAlignment="1">
      <alignment horizontal="center" vertical="center" wrapText="1"/>
      <protection/>
    </xf>
    <xf numFmtId="1" fontId="108" fillId="37" borderId="44" xfId="60" applyNumberFormat="1" applyFont="1" applyFill="1" applyBorder="1" applyAlignment="1">
      <alignment horizontal="center" vertical="center" wrapText="1"/>
      <protection/>
    </xf>
    <xf numFmtId="2" fontId="14" fillId="37" borderId="45" xfId="60" applyNumberFormat="1" applyFont="1" applyFill="1" applyBorder="1" applyAlignment="1">
      <alignment horizontal="center" vertical="center" wrapText="1"/>
      <protection/>
    </xf>
    <xf numFmtId="177" fontId="15" fillId="37" borderId="22" xfId="60" applyNumberFormat="1" applyFont="1" applyFill="1" applyBorder="1" applyAlignment="1">
      <alignment horizontal="center" vertical="top" wrapText="1"/>
      <protection/>
    </xf>
    <xf numFmtId="0" fontId="15" fillId="37" borderId="59" xfId="60" applyFont="1" applyFill="1" applyBorder="1" applyAlignment="1">
      <alignment horizontal="center" vertical="top" wrapText="1"/>
      <protection/>
    </xf>
    <xf numFmtId="169" fontId="15" fillId="37" borderId="42" xfId="60" applyNumberFormat="1" applyFont="1" applyFill="1" applyBorder="1" applyAlignment="1">
      <alignment horizontal="center" vertical="center" wrapText="1"/>
      <protection/>
    </xf>
    <xf numFmtId="1" fontId="15" fillId="37" borderId="59" xfId="60" applyNumberFormat="1" applyFont="1" applyFill="1" applyBorder="1" applyAlignment="1">
      <alignment horizontal="center" vertical="top" wrapText="1"/>
      <protection/>
    </xf>
    <xf numFmtId="2" fontId="15" fillId="37" borderId="46" xfId="60" applyNumberFormat="1" applyFont="1" applyFill="1" applyBorder="1" applyAlignment="1">
      <alignment horizontal="center" vertical="center" wrapText="1"/>
      <protection/>
    </xf>
    <xf numFmtId="1" fontId="108" fillId="37" borderId="42" xfId="60" applyNumberFormat="1" applyFont="1" applyFill="1" applyBorder="1" applyAlignment="1">
      <alignment horizontal="center" vertical="center" wrapText="1"/>
      <protection/>
    </xf>
    <xf numFmtId="2" fontId="14" fillId="37" borderId="60" xfId="60" applyNumberFormat="1" applyFont="1" applyFill="1" applyBorder="1" applyAlignment="1">
      <alignment horizontal="center" vertical="center" wrapText="1"/>
      <protection/>
    </xf>
    <xf numFmtId="0" fontId="15" fillId="37" borderId="41" xfId="60" applyFont="1" applyFill="1" applyBorder="1" applyAlignment="1">
      <alignment vertical="top" wrapText="1"/>
      <protection/>
    </xf>
    <xf numFmtId="0" fontId="18" fillId="36" borderId="12" xfId="0" applyFont="1" applyFill="1" applyBorder="1" applyAlignment="1">
      <alignment horizontal="center" vertical="center" wrapText="1"/>
    </xf>
    <xf numFmtId="4" fontId="18" fillId="0" borderId="12" xfId="62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  <xf numFmtId="0" fontId="15" fillId="0" borderId="61" xfId="0" applyFont="1" applyBorder="1" applyAlignment="1">
      <alignment/>
    </xf>
    <xf numFmtId="0" fontId="26" fillId="40" borderId="0" xfId="0" applyFont="1" applyFill="1" applyBorder="1" applyAlignment="1">
      <alignment horizontal="center" vertical="center"/>
    </xf>
    <xf numFmtId="0" fontId="15" fillId="0" borderId="62" xfId="0" applyFont="1" applyBorder="1" applyAlignment="1">
      <alignment/>
    </xf>
    <xf numFmtId="0" fontId="54" fillId="0" borderId="6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 wrapText="1"/>
    </xf>
    <xf numFmtId="0" fontId="10" fillId="33" borderId="12" xfId="61" applyFont="1" applyFill="1" applyBorder="1" applyAlignment="1">
      <alignment horizontal="center"/>
      <protection/>
    </xf>
    <xf numFmtId="0" fontId="10" fillId="33" borderId="12" xfId="61" applyFont="1" applyFill="1" applyBorder="1">
      <alignment/>
      <protection/>
    </xf>
    <xf numFmtId="0" fontId="15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10" fillId="33" borderId="37" xfId="61" applyFont="1" applyFill="1" applyBorder="1">
      <alignment/>
      <protection/>
    </xf>
    <xf numFmtId="0" fontId="15" fillId="33" borderId="39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left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9" fillId="41" borderId="37" xfId="0" applyFont="1" applyFill="1" applyBorder="1" applyAlignment="1">
      <alignment/>
    </xf>
    <xf numFmtId="0" fontId="59" fillId="41" borderId="39" xfId="0" applyFont="1" applyFill="1" applyBorder="1" applyAlignment="1">
      <alignment/>
    </xf>
    <xf numFmtId="0" fontId="60" fillId="33" borderId="37" xfId="0" applyFont="1" applyFill="1" applyBorder="1" applyAlignment="1">
      <alignment vertical="center"/>
    </xf>
    <xf numFmtId="0" fontId="60" fillId="33" borderId="39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center"/>
    </xf>
    <xf numFmtId="0" fontId="10" fillId="0" borderId="39" xfId="0" applyFont="1" applyBorder="1" applyAlignment="1">
      <alignment/>
    </xf>
    <xf numFmtId="0" fontId="10" fillId="33" borderId="39" xfId="61" applyFont="1" applyFill="1" applyBorder="1">
      <alignment/>
      <protection/>
    </xf>
    <xf numFmtId="0" fontId="15" fillId="33" borderId="12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left" vertical="center"/>
    </xf>
    <xf numFmtId="0" fontId="57" fillId="0" borderId="39" xfId="0" applyFont="1" applyFill="1" applyBorder="1" applyAlignment="1">
      <alignment vertical="center" wrapText="1"/>
    </xf>
    <xf numFmtId="0" fontId="61" fillId="42" borderId="37" xfId="0" applyFont="1" applyFill="1" applyBorder="1" applyAlignment="1">
      <alignment horizontal="center"/>
    </xf>
    <xf numFmtId="0" fontId="61" fillId="42" borderId="39" xfId="0" applyFont="1" applyFill="1" applyBorder="1" applyAlignment="1">
      <alignment/>
    </xf>
    <xf numFmtId="0" fontId="61" fillId="42" borderId="39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/>
    </xf>
    <xf numFmtId="0" fontId="62" fillId="42" borderId="37" xfId="0" applyFont="1" applyFill="1" applyBorder="1" applyAlignment="1">
      <alignment horizontal="left"/>
    </xf>
    <xf numFmtId="2" fontId="63" fillId="42" borderId="39" xfId="0" applyNumberFormat="1" applyFont="1" applyFill="1" applyBorder="1" applyAlignment="1">
      <alignment horizontal="right" vertical="center"/>
    </xf>
    <xf numFmtId="0" fontId="10" fillId="0" borderId="39" xfId="0" applyFont="1" applyBorder="1" applyAlignment="1">
      <alignment horizontal="left"/>
    </xf>
    <xf numFmtId="0" fontId="64" fillId="43" borderId="12" xfId="61" applyFont="1" applyFill="1" applyBorder="1">
      <alignment/>
      <protection/>
    </xf>
    <xf numFmtId="0" fontId="2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5" fillId="0" borderId="0" xfId="0" applyFont="1" applyAlignment="1">
      <alignment/>
    </xf>
    <xf numFmtId="0" fontId="5" fillId="0" borderId="0" xfId="15" applyFont="1" applyBorder="1" applyAlignment="1" applyProtection="1">
      <alignment vertical="center" wrapText="1"/>
      <protection locked="0"/>
    </xf>
    <xf numFmtId="0" fontId="3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37" borderId="67" xfId="60" applyFont="1" applyFill="1" applyBorder="1" applyAlignment="1">
      <alignment horizontal="center" vertical="center" wrapText="1"/>
      <protection/>
    </xf>
    <xf numFmtId="1" fontId="38" fillId="37" borderId="67" xfId="60" applyNumberFormat="1" applyFont="1" applyFill="1" applyBorder="1" applyAlignment="1">
      <alignment horizontal="center" vertical="center" wrapText="1"/>
      <protection/>
    </xf>
    <xf numFmtId="177" fontId="6" fillId="37" borderId="67" xfId="60" applyNumberFormat="1" applyFont="1" applyFill="1" applyBorder="1" applyAlignment="1">
      <alignment horizontal="center" vertical="center" wrapText="1"/>
      <protection/>
    </xf>
    <xf numFmtId="0" fontId="41" fillId="37" borderId="67" xfId="60" applyFont="1" applyFill="1" applyBorder="1" applyAlignment="1">
      <alignment horizontal="center" vertical="center" wrapText="1"/>
      <protection/>
    </xf>
    <xf numFmtId="0" fontId="3" fillId="0" borderId="42" xfId="60" applyFont="1" applyFill="1" applyBorder="1" applyAlignment="1">
      <alignment horizontal="center" vertical="center" wrapText="1"/>
      <protection/>
    </xf>
    <xf numFmtId="0" fontId="3" fillId="0" borderId="60" xfId="60" applyFont="1" applyFill="1" applyBorder="1" applyAlignment="1">
      <alignment horizontal="center" vertical="center" wrapText="1"/>
      <protection/>
    </xf>
    <xf numFmtId="1" fontId="3" fillId="0" borderId="42" xfId="60" applyNumberFormat="1" applyFont="1" applyFill="1" applyBorder="1" applyAlignment="1">
      <alignment horizontal="center" vertical="center" wrapText="1"/>
      <protection/>
    </xf>
    <xf numFmtId="181" fontId="3" fillId="0" borderId="42" xfId="60" applyNumberFormat="1" applyFont="1" applyFill="1" applyBorder="1" applyAlignment="1">
      <alignment horizontal="center" vertical="center" wrapText="1"/>
      <protection/>
    </xf>
    <xf numFmtId="183" fontId="3" fillId="0" borderId="42" xfId="60" applyNumberFormat="1" applyFont="1" applyFill="1" applyBorder="1" applyAlignment="1">
      <alignment horizontal="center" vertical="center" wrapText="1"/>
      <protection/>
    </xf>
    <xf numFmtId="43" fontId="3" fillId="0" borderId="42" xfId="70" applyFont="1" applyFill="1" applyBorder="1" applyAlignment="1">
      <alignment horizontal="center" vertical="center" wrapText="1"/>
    </xf>
    <xf numFmtId="1" fontId="43" fillId="0" borderId="42" xfId="60" applyNumberFormat="1" applyFont="1" applyFill="1" applyBorder="1" applyAlignment="1">
      <alignment horizontal="center" vertical="center" wrapText="1"/>
      <protection/>
    </xf>
    <xf numFmtId="2" fontId="41" fillId="0" borderId="42" xfId="60" applyNumberFormat="1" applyFont="1" applyFill="1" applyBorder="1" applyAlignment="1">
      <alignment horizontal="center" vertical="center" wrapText="1"/>
      <protection/>
    </xf>
    <xf numFmtId="0" fontId="6" fillId="0" borderId="42" xfId="60" applyNumberFormat="1" applyFont="1" applyFill="1" applyBorder="1" applyAlignment="1">
      <alignment horizontal="center" vertical="center" wrapText="1"/>
      <protection/>
    </xf>
    <xf numFmtId="1" fontId="30" fillId="0" borderId="42" xfId="60" applyNumberFormat="1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68" xfId="60" applyFont="1" applyFill="1" applyBorder="1" applyAlignment="1">
      <alignment horizontal="center" vertical="center" wrapText="1"/>
      <protection/>
    </xf>
    <xf numFmtId="1" fontId="3" fillId="0" borderId="14" xfId="60" applyNumberFormat="1" applyFont="1" applyFill="1" applyBorder="1" applyAlignment="1">
      <alignment horizontal="center" vertical="center" wrapText="1"/>
      <protection/>
    </xf>
    <xf numFmtId="181" fontId="3" fillId="0" borderId="14" xfId="60" applyNumberFormat="1" applyFont="1" applyFill="1" applyBorder="1" applyAlignment="1">
      <alignment horizontal="center" vertical="center" wrapText="1"/>
      <protection/>
    </xf>
    <xf numFmtId="183" fontId="3" fillId="0" borderId="14" xfId="60" applyNumberFormat="1" applyFont="1" applyFill="1" applyBorder="1" applyAlignment="1">
      <alignment horizontal="center" vertical="center" wrapText="1"/>
      <protection/>
    </xf>
    <xf numFmtId="43" fontId="3" fillId="0" borderId="14" xfId="70" applyFont="1" applyFill="1" applyBorder="1" applyAlignment="1">
      <alignment horizontal="center" vertical="center" wrapText="1"/>
    </xf>
    <xf numFmtId="1" fontId="43" fillId="0" borderId="14" xfId="60" applyNumberFormat="1" applyFont="1" applyFill="1" applyBorder="1" applyAlignment="1">
      <alignment horizontal="center" vertical="center" wrapText="1"/>
      <protection/>
    </xf>
    <xf numFmtId="2" fontId="41" fillId="0" borderId="14" xfId="60" applyNumberFormat="1" applyFont="1" applyFill="1" applyBorder="1" applyAlignment="1">
      <alignment horizontal="center" vertical="center" wrapText="1"/>
      <protection/>
    </xf>
    <xf numFmtId="0" fontId="6" fillId="0" borderId="14" xfId="60" applyNumberFormat="1" applyFont="1" applyFill="1" applyBorder="1" applyAlignment="1">
      <alignment horizontal="center" vertical="center" wrapText="1"/>
      <protection/>
    </xf>
    <xf numFmtId="1" fontId="30" fillId="0" borderId="55" xfId="60" applyNumberFormat="1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107" fillId="0" borderId="69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70" xfId="60" applyFont="1" applyFill="1" applyBorder="1" applyAlignment="1">
      <alignment horizontal="center" vertical="center" wrapText="1"/>
      <protection/>
    </xf>
    <xf numFmtId="0" fontId="3" fillId="0" borderId="69" xfId="60" applyFont="1" applyFill="1" applyBorder="1" applyAlignment="1">
      <alignment horizontal="center" vertical="center" wrapText="1"/>
      <protection/>
    </xf>
    <xf numFmtId="1" fontId="3" fillId="0" borderId="69" xfId="60" applyNumberFormat="1" applyFont="1" applyFill="1" applyBorder="1" applyAlignment="1">
      <alignment horizontal="center" vertical="center" wrapText="1"/>
      <protection/>
    </xf>
    <xf numFmtId="181" fontId="3" fillId="0" borderId="69" xfId="60" applyNumberFormat="1" applyFont="1" applyFill="1" applyBorder="1" applyAlignment="1">
      <alignment horizontal="center" vertical="center" wrapText="1"/>
      <protection/>
    </xf>
    <xf numFmtId="183" fontId="3" fillId="0" borderId="69" xfId="60" applyNumberFormat="1" applyFont="1" applyFill="1" applyBorder="1" applyAlignment="1">
      <alignment horizontal="center" vertical="center" wrapText="1"/>
      <protection/>
    </xf>
    <xf numFmtId="43" fontId="3" fillId="0" borderId="69" xfId="70" applyFont="1" applyFill="1" applyBorder="1" applyAlignment="1">
      <alignment horizontal="center" vertical="center" wrapText="1"/>
    </xf>
    <xf numFmtId="1" fontId="43" fillId="0" borderId="31" xfId="60" applyNumberFormat="1" applyFont="1" applyFill="1" applyBorder="1" applyAlignment="1">
      <alignment horizontal="center" vertical="center" wrapText="1"/>
      <protection/>
    </xf>
    <xf numFmtId="2" fontId="41" fillId="0" borderId="69" xfId="60" applyNumberFormat="1" applyFont="1" applyFill="1" applyBorder="1" applyAlignment="1">
      <alignment horizontal="center" vertical="center" wrapText="1"/>
      <protection/>
    </xf>
    <xf numFmtId="0" fontId="6" fillId="0" borderId="69" xfId="60" applyNumberFormat="1" applyFont="1" applyFill="1" applyBorder="1" applyAlignment="1">
      <alignment horizontal="center" vertical="center" wrapText="1"/>
      <protection/>
    </xf>
    <xf numFmtId="1" fontId="30" fillId="0" borderId="69" xfId="60" applyNumberFormat="1" applyFont="1" applyFill="1" applyBorder="1" applyAlignment="1">
      <alignment horizontal="center" vertical="center" wrapText="1"/>
      <protection/>
    </xf>
    <xf numFmtId="0" fontId="18" fillId="0" borderId="67" xfId="60" applyFont="1" applyFill="1" applyBorder="1" applyAlignment="1">
      <alignment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182" fontId="3" fillId="0" borderId="69" xfId="60" applyNumberFormat="1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textRotation="90" wrapText="1"/>
      <protection/>
    </xf>
    <xf numFmtId="0" fontId="3" fillId="0" borderId="42" xfId="60" applyFont="1" applyFill="1" applyBorder="1" applyAlignment="1">
      <alignment horizontal="center" vertical="center"/>
      <protection/>
    </xf>
    <xf numFmtId="182" fontId="3" fillId="0" borderId="42" xfId="60" applyNumberFormat="1" applyFont="1" applyFill="1" applyBorder="1" applyAlignment="1">
      <alignment horizontal="center" vertical="center" wrapText="1"/>
      <protection/>
    </xf>
    <xf numFmtId="2" fontId="41" fillId="0" borderId="60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55" xfId="60" applyFont="1" applyFill="1" applyBorder="1" applyAlignment="1">
      <alignment horizontal="center" vertical="center" wrapText="1"/>
      <protection/>
    </xf>
    <xf numFmtId="1" fontId="3" fillId="0" borderId="55" xfId="60" applyNumberFormat="1" applyFont="1" applyFill="1" applyBorder="1" applyAlignment="1">
      <alignment horizontal="center" vertical="center" wrapText="1"/>
      <protection/>
    </xf>
    <xf numFmtId="181" fontId="3" fillId="0" borderId="55" xfId="60" applyNumberFormat="1" applyFont="1" applyFill="1" applyBorder="1" applyAlignment="1">
      <alignment horizontal="center" vertical="center" wrapText="1"/>
      <protection/>
    </xf>
    <xf numFmtId="182" fontId="3" fillId="0" borderId="55" xfId="60" applyNumberFormat="1" applyFont="1" applyFill="1" applyBorder="1" applyAlignment="1">
      <alignment horizontal="center" vertical="center" wrapText="1"/>
      <protection/>
    </xf>
    <xf numFmtId="43" fontId="3" fillId="0" borderId="55" xfId="70" applyFont="1" applyFill="1" applyBorder="1" applyAlignment="1">
      <alignment horizontal="center" vertical="center" wrapText="1"/>
    </xf>
    <xf numFmtId="1" fontId="43" fillId="0" borderId="55" xfId="60" applyNumberFormat="1" applyFont="1" applyFill="1" applyBorder="1" applyAlignment="1">
      <alignment horizontal="center" vertical="center" wrapText="1"/>
      <protection/>
    </xf>
    <xf numFmtId="2" fontId="41" fillId="0" borderId="68" xfId="60" applyNumberFormat="1" applyFont="1" applyFill="1" applyBorder="1" applyAlignment="1">
      <alignment horizontal="center" vertical="center" wrapText="1"/>
      <protection/>
    </xf>
    <xf numFmtId="0" fontId="6" fillId="0" borderId="55" xfId="60" applyNumberFormat="1" applyFont="1" applyFill="1" applyBorder="1" applyAlignment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182" fontId="3" fillId="0" borderId="14" xfId="60" applyNumberFormat="1" applyFont="1" applyFill="1" applyBorder="1" applyAlignment="1">
      <alignment horizontal="center" vertical="center" wrapText="1"/>
      <protection/>
    </xf>
    <xf numFmtId="2" fontId="41" fillId="0" borderId="40" xfId="60" applyNumberFormat="1" applyFont="1" applyFill="1" applyBorder="1" applyAlignment="1">
      <alignment horizontal="center" vertical="center" wrapText="1"/>
      <protection/>
    </xf>
    <xf numFmtId="1" fontId="30" fillId="0" borderId="14" xfId="60" applyNumberFormat="1" applyFont="1" applyFill="1" applyBorder="1" applyAlignment="1">
      <alignment horizontal="center" vertical="center" wrapText="1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1" fontId="3" fillId="0" borderId="35" xfId="60" applyNumberFormat="1" applyFont="1" applyFill="1" applyBorder="1" applyAlignment="1">
      <alignment horizontal="center" vertical="center" wrapText="1"/>
      <protection/>
    </xf>
    <xf numFmtId="181" fontId="3" fillId="0" borderId="18" xfId="60" applyNumberFormat="1" applyFont="1" applyFill="1" applyBorder="1" applyAlignment="1">
      <alignment horizontal="center" vertical="center" wrapText="1"/>
      <protection/>
    </xf>
    <xf numFmtId="182" fontId="3" fillId="0" borderId="18" xfId="60" applyNumberFormat="1" applyFont="1" applyFill="1" applyBorder="1" applyAlignment="1">
      <alignment horizontal="center" vertical="center" wrapText="1"/>
      <protection/>
    </xf>
    <xf numFmtId="43" fontId="3" fillId="0" borderId="18" xfId="70" applyFont="1" applyFill="1" applyBorder="1" applyAlignment="1">
      <alignment horizontal="center" vertical="center" wrapText="1"/>
    </xf>
    <xf numFmtId="1" fontId="43" fillId="0" borderId="18" xfId="60" applyNumberFormat="1" applyFont="1" applyFill="1" applyBorder="1" applyAlignment="1">
      <alignment horizontal="center" vertical="center" wrapText="1"/>
      <protection/>
    </xf>
    <xf numFmtId="2" fontId="41" fillId="0" borderId="28" xfId="60" applyNumberFormat="1" applyFont="1" applyFill="1" applyBorder="1" applyAlignment="1">
      <alignment horizontal="center" vertical="center" wrapText="1"/>
      <protection/>
    </xf>
    <xf numFmtId="0" fontId="6" fillId="0" borderId="18" xfId="60" applyNumberFormat="1" applyFont="1" applyFill="1" applyBorder="1" applyAlignment="1">
      <alignment horizontal="center" vertical="center" wrapText="1"/>
      <protection/>
    </xf>
    <xf numFmtId="0" fontId="3" fillId="0" borderId="55" xfId="60" applyFont="1" applyFill="1" applyBorder="1" applyAlignment="1">
      <alignment horizontal="center" vertical="center"/>
      <protection/>
    </xf>
    <xf numFmtId="1" fontId="3" fillId="0" borderId="42" xfId="60" applyNumberFormat="1" applyFont="1" applyFill="1" applyBorder="1" applyAlignment="1">
      <alignment horizontal="center" vertical="center"/>
      <protection/>
    </xf>
    <xf numFmtId="1" fontId="43" fillId="0" borderId="46" xfId="60" applyNumberFormat="1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left" vertical="center" wrapText="1"/>
      <protection/>
    </xf>
    <xf numFmtId="2" fontId="41" fillId="0" borderId="18" xfId="60" applyNumberFormat="1" applyFont="1" applyFill="1" applyBorder="1" applyAlignment="1">
      <alignment horizontal="center" vertical="center" wrapText="1"/>
      <protection/>
    </xf>
    <xf numFmtId="1" fontId="30" fillId="0" borderId="18" xfId="60" applyNumberFormat="1" applyFont="1" applyFill="1" applyBorder="1" applyAlignment="1">
      <alignment horizontal="center" vertical="center" wrapText="1"/>
      <protection/>
    </xf>
    <xf numFmtId="1" fontId="43" fillId="0" borderId="44" xfId="60" applyNumberFormat="1" applyFont="1" applyFill="1" applyBorder="1" applyAlignment="1">
      <alignment horizontal="center" vertical="center" wrapText="1"/>
      <protection/>
    </xf>
    <xf numFmtId="1" fontId="3" fillId="0" borderId="49" xfId="60" applyNumberFormat="1" applyFont="1" applyFill="1" applyBorder="1" applyAlignment="1">
      <alignment horizontal="center" vertical="center" wrapText="1"/>
      <protection/>
    </xf>
    <xf numFmtId="1" fontId="43" fillId="0" borderId="69" xfId="60" applyNumberFormat="1" applyFont="1" applyFill="1" applyBorder="1" applyAlignment="1">
      <alignment horizontal="center" vertical="center" wrapText="1"/>
      <protection/>
    </xf>
    <xf numFmtId="2" fontId="41" fillId="0" borderId="70" xfId="60" applyNumberFormat="1" applyFont="1" applyFill="1" applyBorder="1" applyAlignment="1">
      <alignment horizontal="center" vertical="center" wrapText="1"/>
      <protection/>
    </xf>
    <xf numFmtId="1" fontId="3" fillId="0" borderId="18" xfId="60" applyNumberFormat="1" applyFont="1" applyFill="1" applyBorder="1" applyAlignment="1">
      <alignment horizontal="center" vertical="center" wrapText="1"/>
      <protection/>
    </xf>
    <xf numFmtId="1" fontId="43" fillId="0" borderId="16" xfId="60" applyNumberFormat="1" applyFont="1" applyFill="1" applyBorder="1" applyAlignment="1">
      <alignment horizontal="center" vertical="center" wrapText="1"/>
      <protection/>
    </xf>
    <xf numFmtId="0" fontId="3" fillId="0" borderId="67" xfId="60" applyFont="1" applyFill="1" applyBorder="1" applyAlignment="1">
      <alignment horizontal="center" vertical="center"/>
      <protection/>
    </xf>
    <xf numFmtId="0" fontId="6" fillId="0" borderId="71" xfId="60" applyFont="1" applyFill="1" applyBorder="1" applyAlignment="1">
      <alignment horizontal="left" vertical="center" wrapText="1"/>
      <protection/>
    </xf>
    <xf numFmtId="0" fontId="3" fillId="0" borderId="67" xfId="60" applyFont="1" applyFill="1" applyBorder="1" applyAlignment="1">
      <alignment horizontal="center" vertical="center" textRotation="90" wrapText="1"/>
      <protection/>
    </xf>
    <xf numFmtId="0" fontId="3" fillId="0" borderId="67" xfId="60" applyFont="1" applyFill="1" applyBorder="1" applyAlignment="1">
      <alignment horizontal="center" vertical="center" wrapText="1"/>
      <protection/>
    </xf>
    <xf numFmtId="0" fontId="37" fillId="0" borderId="67" xfId="60" applyFont="1" applyFill="1" applyBorder="1" applyAlignment="1">
      <alignment horizontal="center" vertical="center" wrapText="1"/>
      <protection/>
    </xf>
    <xf numFmtId="2" fontId="43" fillId="0" borderId="67" xfId="60" applyNumberFormat="1" applyFont="1" applyFill="1" applyBorder="1" applyAlignment="1">
      <alignment horizontal="center" vertical="center" wrapText="1"/>
      <protection/>
    </xf>
    <xf numFmtId="0" fontId="6" fillId="0" borderId="67" xfId="60" applyFont="1" applyFill="1" applyBorder="1" applyAlignment="1">
      <alignment horizontal="center" vertical="center" wrapText="1"/>
      <protection/>
    </xf>
    <xf numFmtId="1" fontId="30" fillId="0" borderId="67" xfId="60" applyNumberFormat="1" applyFont="1" applyFill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 vertical="center" textRotation="90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 textRotation="90"/>
      <protection/>
    </xf>
    <xf numFmtId="0" fontId="110" fillId="0" borderId="0" xfId="0" applyFont="1" applyAlignment="1">
      <alignment horizontal="center" vertical="center" textRotation="90"/>
    </xf>
    <xf numFmtId="0" fontId="110" fillId="0" borderId="0" xfId="0" applyFont="1" applyAlignment="1">
      <alignment/>
    </xf>
    <xf numFmtId="0" fontId="3" fillId="0" borderId="0" xfId="60" applyFont="1" applyBorder="1" applyAlignment="1">
      <alignment vertical="top" wrapText="1"/>
      <protection/>
    </xf>
    <xf numFmtId="0" fontId="113" fillId="0" borderId="0" xfId="0" applyFont="1" applyAlignment="1">
      <alignment vertical="center"/>
    </xf>
    <xf numFmtId="0" fontId="113" fillId="0" borderId="0" xfId="0" applyFont="1" applyAlignment="1">
      <alignment/>
    </xf>
    <xf numFmtId="0" fontId="6" fillId="0" borderId="0" xfId="60" applyFont="1" applyBorder="1" applyAlignment="1">
      <alignment horizontal="left" vertical="top" wrapText="1"/>
      <protection/>
    </xf>
    <xf numFmtId="8" fontId="18" fillId="37" borderId="44" xfId="47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169" fontId="18" fillId="35" borderId="47" xfId="60" applyNumberFormat="1" applyFont="1" applyFill="1" applyBorder="1" applyAlignment="1">
      <alignment horizontal="center" vertical="center" wrapText="1"/>
      <protection/>
    </xf>
    <xf numFmtId="169" fontId="18" fillId="35" borderId="56" xfId="60" applyNumberFormat="1" applyFont="1" applyFill="1" applyBorder="1" applyAlignment="1">
      <alignment horizontal="center" vertical="center" wrapText="1"/>
      <protection/>
    </xf>
    <xf numFmtId="0" fontId="18" fillId="35" borderId="41" xfId="60" applyFont="1" applyFill="1" applyBorder="1" applyAlignment="1">
      <alignment horizontal="center" vertical="center" wrapText="1"/>
      <protection/>
    </xf>
    <xf numFmtId="0" fontId="18" fillId="35" borderId="69" xfId="60" applyFont="1" applyFill="1" applyBorder="1" applyAlignment="1">
      <alignment horizontal="center" vertical="center" wrapText="1"/>
      <protection/>
    </xf>
    <xf numFmtId="0" fontId="18" fillId="35" borderId="47" xfId="60" applyFont="1" applyFill="1" applyBorder="1" applyAlignment="1">
      <alignment horizontal="center" vertical="center" wrapText="1"/>
      <protection/>
    </xf>
    <xf numFmtId="0" fontId="18" fillId="35" borderId="44" xfId="60" applyFont="1" applyFill="1" applyBorder="1" applyAlignment="1">
      <alignment horizontal="center" vertical="center" wrapText="1"/>
      <protection/>
    </xf>
    <xf numFmtId="0" fontId="18" fillId="35" borderId="45" xfId="60" applyFont="1" applyFill="1" applyBorder="1" applyAlignment="1">
      <alignment horizontal="center" vertical="center" wrapText="1"/>
      <protection/>
    </xf>
    <xf numFmtId="0" fontId="15" fillId="33" borderId="51" xfId="0" applyFont="1" applyFill="1" applyBorder="1" applyAlignment="1">
      <alignment horizontal="left" vertical="center" wrapText="1" shrinkToFit="1"/>
    </xf>
    <xf numFmtId="0" fontId="18" fillId="33" borderId="52" xfId="60" applyFont="1" applyFill="1" applyBorder="1" applyAlignment="1">
      <alignment horizontal="center" vertical="distributed"/>
      <protection/>
    </xf>
    <xf numFmtId="0" fontId="12" fillId="33" borderId="72" xfId="60" applyFont="1" applyFill="1" applyBorder="1" applyAlignment="1">
      <alignment horizontal="center" vertical="distributed"/>
      <protection/>
    </xf>
    <xf numFmtId="0" fontId="12" fillId="33" borderId="73" xfId="60" applyFont="1" applyFill="1" applyBorder="1" applyAlignment="1">
      <alignment horizontal="center" vertical="distributed"/>
      <protection/>
    </xf>
    <xf numFmtId="0" fontId="12" fillId="33" borderId="34" xfId="60" applyFont="1" applyFill="1" applyBorder="1" applyAlignment="1">
      <alignment horizontal="center" vertical="distributed"/>
      <protection/>
    </xf>
    <xf numFmtId="0" fontId="12" fillId="33" borderId="49" xfId="60" applyFont="1" applyFill="1" applyBorder="1" applyAlignment="1">
      <alignment horizontal="center" vertical="distributed"/>
      <protection/>
    </xf>
    <xf numFmtId="0" fontId="12" fillId="33" borderId="70" xfId="60" applyFont="1" applyFill="1" applyBorder="1" applyAlignment="1">
      <alignment horizontal="center" vertical="distributed"/>
      <protection/>
    </xf>
    <xf numFmtId="0" fontId="15" fillId="33" borderId="34" xfId="0" applyFont="1" applyFill="1" applyBorder="1" applyAlignment="1">
      <alignment horizontal="left" vertical="center" wrapText="1" shrinkToFit="1"/>
    </xf>
    <xf numFmtId="0" fontId="15" fillId="33" borderId="0" xfId="60" applyFont="1" applyFill="1" applyBorder="1" applyAlignment="1">
      <alignment horizontal="left" wrapText="1"/>
      <protection/>
    </xf>
    <xf numFmtId="0" fontId="18" fillId="35" borderId="46" xfId="60" applyFont="1" applyFill="1" applyBorder="1" applyAlignment="1">
      <alignment horizontal="center" vertical="center" wrapText="1"/>
      <protection/>
    </xf>
    <xf numFmtId="0" fontId="18" fillId="35" borderId="30" xfId="60" applyFont="1" applyFill="1" applyBorder="1" applyAlignment="1">
      <alignment horizontal="center" vertical="center" wrapText="1"/>
      <protection/>
    </xf>
    <xf numFmtId="0" fontId="18" fillId="35" borderId="43" xfId="60" applyFont="1" applyFill="1" applyBorder="1" applyAlignment="1">
      <alignment horizontal="center" vertical="center" textRotation="90" wrapText="1"/>
      <protection/>
    </xf>
    <xf numFmtId="0" fontId="18" fillId="35" borderId="15" xfId="60" applyFont="1" applyFill="1" applyBorder="1" applyAlignment="1">
      <alignment horizontal="center" vertical="center" textRotation="90" wrapText="1"/>
      <protection/>
    </xf>
    <xf numFmtId="0" fontId="18" fillId="35" borderId="44" xfId="60" applyFont="1" applyFill="1" applyBorder="1" applyAlignment="1">
      <alignment horizontal="center" vertical="center" textRotation="90" wrapText="1"/>
      <protection/>
    </xf>
    <xf numFmtId="0" fontId="18" fillId="35" borderId="16" xfId="60" applyFont="1" applyFill="1" applyBorder="1" applyAlignment="1">
      <alignment horizontal="center" vertical="center" textRotation="90" wrapText="1"/>
      <protection/>
    </xf>
    <xf numFmtId="0" fontId="18" fillId="35" borderId="45" xfId="60" applyFont="1" applyFill="1" applyBorder="1" applyAlignment="1">
      <alignment horizontal="center" vertical="center" textRotation="90" wrapText="1"/>
      <protection/>
    </xf>
    <xf numFmtId="0" fontId="18" fillId="35" borderId="17" xfId="60" applyFont="1" applyFill="1" applyBorder="1" applyAlignment="1">
      <alignment horizontal="center" vertical="center" textRotation="90" wrapText="1"/>
      <protection/>
    </xf>
    <xf numFmtId="0" fontId="18" fillId="35" borderId="43" xfId="6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14" fillId="33" borderId="0" xfId="60" applyFont="1" applyFill="1" applyBorder="1" applyAlignment="1">
      <alignment horizontal="right"/>
      <protection/>
    </xf>
    <xf numFmtId="0" fontId="15" fillId="33" borderId="49" xfId="60" applyFont="1" applyFill="1" applyBorder="1" applyAlignment="1">
      <alignment horizontal="left" wrapText="1"/>
      <protection/>
    </xf>
    <xf numFmtId="0" fontId="18" fillId="35" borderId="59" xfId="60" applyFont="1" applyFill="1" applyBorder="1" applyAlignment="1">
      <alignment horizontal="center" vertical="center" wrapText="1"/>
      <protection/>
    </xf>
    <xf numFmtId="0" fontId="18" fillId="35" borderId="60" xfId="60" applyFont="1" applyFill="1" applyBorder="1" applyAlignment="1">
      <alignment horizontal="center" vertical="center" wrapText="1"/>
      <protection/>
    </xf>
    <xf numFmtId="169" fontId="18" fillId="35" borderId="46" xfId="60" applyNumberFormat="1" applyFont="1" applyFill="1" applyBorder="1" applyAlignment="1">
      <alignment horizontal="center" vertical="center" wrapText="1"/>
      <protection/>
    </xf>
    <xf numFmtId="169" fontId="18" fillId="35" borderId="60" xfId="60" applyNumberFormat="1" applyFont="1" applyFill="1" applyBorder="1" applyAlignment="1">
      <alignment horizontal="center" vertical="center" wrapText="1"/>
      <protection/>
    </xf>
    <xf numFmtId="0" fontId="11" fillId="38" borderId="19" xfId="0" applyFont="1" applyFill="1" applyBorder="1" applyAlignment="1">
      <alignment horizontal="left" vertical="center" wrapText="1" shrinkToFit="1"/>
    </xf>
    <xf numFmtId="0" fontId="11" fillId="38" borderId="69" xfId="0" applyFont="1" applyFill="1" applyBorder="1" applyAlignment="1">
      <alignment horizontal="left" vertical="center" wrapText="1" shrinkToFit="1"/>
    </xf>
    <xf numFmtId="0" fontId="15" fillId="38" borderId="51" xfId="0" applyFont="1" applyFill="1" applyBorder="1" applyAlignment="1">
      <alignment horizontal="left" vertical="center" wrapText="1" shrinkToFit="1"/>
    </xf>
    <xf numFmtId="0" fontId="15" fillId="38" borderId="34" xfId="0" applyFont="1" applyFill="1" applyBorder="1" applyAlignment="1">
      <alignment horizontal="left" vertical="center" wrapText="1" shrinkToFit="1"/>
    </xf>
    <xf numFmtId="0" fontId="15" fillId="38" borderId="19" xfId="0" applyFont="1" applyFill="1" applyBorder="1" applyAlignment="1">
      <alignment horizontal="left" vertical="center" wrapText="1" shrinkToFit="1"/>
    </xf>
    <xf numFmtId="0" fontId="15" fillId="38" borderId="69" xfId="0" applyFont="1" applyFill="1" applyBorder="1" applyAlignment="1">
      <alignment horizontal="left" vertical="center" wrapText="1" shrinkToFit="1"/>
    </xf>
    <xf numFmtId="0" fontId="0" fillId="0" borderId="0" xfId="0" applyAlignment="1">
      <alignment/>
    </xf>
    <xf numFmtId="0" fontId="11" fillId="33" borderId="19" xfId="0" applyFont="1" applyFill="1" applyBorder="1" applyAlignment="1">
      <alignment horizontal="left" vertical="center" wrapText="1" shrinkToFit="1"/>
    </xf>
    <xf numFmtId="0" fontId="11" fillId="33" borderId="69" xfId="0" applyFont="1" applyFill="1" applyBorder="1" applyAlignment="1">
      <alignment horizontal="left" vertical="center" wrapText="1" shrinkToFit="1"/>
    </xf>
    <xf numFmtId="0" fontId="14" fillId="33" borderId="0" xfId="60" applyFont="1" applyFill="1" applyBorder="1" applyAlignment="1">
      <alignment horizontal="center"/>
      <protection/>
    </xf>
    <xf numFmtId="0" fontId="18" fillId="33" borderId="71" xfId="60" applyFont="1" applyFill="1" applyBorder="1" applyAlignment="1">
      <alignment horizontal="center" vertical="distributed"/>
      <protection/>
    </xf>
    <xf numFmtId="0" fontId="19" fillId="33" borderId="74" xfId="60" applyFont="1" applyFill="1" applyBorder="1" applyAlignment="1">
      <alignment horizontal="center" vertical="distributed"/>
      <protection/>
    </xf>
    <xf numFmtId="0" fontId="19" fillId="33" borderId="75" xfId="60" applyFont="1" applyFill="1" applyBorder="1" applyAlignment="1">
      <alignment horizontal="center" vertical="distributed"/>
      <protection/>
    </xf>
    <xf numFmtId="169" fontId="18" fillId="36" borderId="43" xfId="60" applyNumberFormat="1" applyFont="1" applyFill="1" applyBorder="1" applyAlignment="1">
      <alignment horizontal="center" vertical="center" wrapText="1"/>
      <protection/>
    </xf>
    <xf numFmtId="169" fontId="18" fillId="36" borderId="56" xfId="60" applyNumberFormat="1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right" vertical="top" wrapText="1"/>
      <protection/>
    </xf>
    <xf numFmtId="0" fontId="17" fillId="0" borderId="0" xfId="45" applyFont="1" applyBorder="1" applyAlignment="1" applyProtection="1">
      <alignment horizontal="right" vertical="top" wrapText="1"/>
      <protection/>
    </xf>
    <xf numFmtId="0" fontId="18" fillId="36" borderId="47" xfId="60" applyFont="1" applyFill="1" applyBorder="1" applyAlignment="1">
      <alignment horizontal="center" vertical="center" wrapText="1"/>
      <protection/>
    </xf>
    <xf numFmtId="0" fontId="18" fillId="36" borderId="44" xfId="60" applyFont="1" applyFill="1" applyBorder="1" applyAlignment="1">
      <alignment horizontal="center" vertical="center" wrapText="1"/>
      <protection/>
    </xf>
    <xf numFmtId="0" fontId="18" fillId="36" borderId="45" xfId="60" applyFont="1" applyFill="1" applyBorder="1" applyAlignment="1">
      <alignment horizontal="center" vertical="center" wrapText="1"/>
      <protection/>
    </xf>
    <xf numFmtId="0" fontId="15" fillId="0" borderId="51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9" xfId="0" applyFont="1" applyBorder="1" applyAlignment="1">
      <alignment horizontal="left" vertical="top" wrapText="1"/>
    </xf>
    <xf numFmtId="0" fontId="18" fillId="0" borderId="0" xfId="60" applyFont="1" applyBorder="1" applyAlignment="1">
      <alignment horizontal="right" vertical="top" wrapText="1"/>
      <protection/>
    </xf>
    <xf numFmtId="0" fontId="18" fillId="0" borderId="71" xfId="0" applyFont="1" applyBorder="1" applyAlignment="1">
      <alignment horizontal="center" vertical="distributed"/>
    </xf>
    <xf numFmtId="0" fontId="18" fillId="0" borderId="74" xfId="0" applyFont="1" applyBorder="1" applyAlignment="1">
      <alignment horizontal="center" vertical="distributed"/>
    </xf>
    <xf numFmtId="0" fontId="18" fillId="0" borderId="75" xfId="0" applyFont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0" fontId="18" fillId="36" borderId="42" xfId="60" applyFont="1" applyFill="1" applyBorder="1" applyAlignment="1">
      <alignment horizontal="center" vertical="center" wrapText="1"/>
      <protection/>
    </xf>
    <xf numFmtId="0" fontId="18" fillId="36" borderId="18" xfId="60" applyFont="1" applyFill="1" applyBorder="1" applyAlignment="1">
      <alignment horizontal="center" vertical="center" wrapText="1"/>
      <protection/>
    </xf>
    <xf numFmtId="0" fontId="18" fillId="36" borderId="41" xfId="60" applyFont="1" applyFill="1" applyBorder="1" applyAlignment="1">
      <alignment horizontal="center" vertical="center" wrapText="1"/>
      <protection/>
    </xf>
    <xf numFmtId="0" fontId="18" fillId="36" borderId="69" xfId="60" applyFont="1" applyFill="1" applyBorder="1" applyAlignment="1">
      <alignment horizontal="center" vertical="center" wrapText="1"/>
      <protection/>
    </xf>
    <xf numFmtId="0" fontId="18" fillId="36" borderId="43" xfId="60" applyFont="1" applyFill="1" applyBorder="1" applyAlignment="1">
      <alignment horizontal="center" vertical="center" textRotation="90" wrapText="1"/>
      <protection/>
    </xf>
    <xf numFmtId="0" fontId="18" fillId="36" borderId="15" xfId="60" applyFont="1" applyFill="1" applyBorder="1" applyAlignment="1">
      <alignment horizontal="center" vertical="center" textRotation="90" wrapText="1"/>
      <protection/>
    </xf>
    <xf numFmtId="0" fontId="18" fillId="36" borderId="44" xfId="60" applyFont="1" applyFill="1" applyBorder="1" applyAlignment="1">
      <alignment horizontal="center" vertical="center" textRotation="90" wrapText="1"/>
      <protection/>
    </xf>
    <xf numFmtId="0" fontId="18" fillId="36" borderId="16" xfId="60" applyFont="1" applyFill="1" applyBorder="1" applyAlignment="1">
      <alignment horizontal="center" vertical="center" textRotation="90" wrapText="1"/>
      <protection/>
    </xf>
    <xf numFmtId="0" fontId="18" fillId="36" borderId="45" xfId="60" applyFont="1" applyFill="1" applyBorder="1" applyAlignment="1">
      <alignment horizontal="center" vertical="center" textRotation="90" wrapText="1"/>
      <protection/>
    </xf>
    <xf numFmtId="0" fontId="18" fillId="36" borderId="17" xfId="60" applyFont="1" applyFill="1" applyBorder="1" applyAlignment="1">
      <alignment horizontal="center" vertical="center" textRotation="90" wrapText="1"/>
      <protection/>
    </xf>
    <xf numFmtId="177" fontId="18" fillId="36" borderId="41" xfId="60" applyNumberFormat="1" applyFont="1" applyFill="1" applyBorder="1" applyAlignment="1">
      <alignment horizontal="center" vertical="center" textRotation="90" wrapText="1"/>
      <protection/>
    </xf>
    <xf numFmtId="177" fontId="18" fillId="36" borderId="69" xfId="60" applyNumberFormat="1" applyFont="1" applyFill="1" applyBorder="1" applyAlignment="1">
      <alignment horizontal="center" vertical="center" textRotation="90" wrapText="1"/>
      <protection/>
    </xf>
    <xf numFmtId="0" fontId="18" fillId="36" borderId="41" xfId="60" applyFont="1" applyFill="1" applyBorder="1" applyAlignment="1">
      <alignment horizontal="center" vertical="center" textRotation="90" wrapText="1"/>
      <protection/>
    </xf>
    <xf numFmtId="0" fontId="18" fillId="36" borderId="69" xfId="60" applyFont="1" applyFill="1" applyBorder="1" applyAlignment="1">
      <alignment horizontal="center" vertical="center" textRotation="90" wrapText="1"/>
      <protection/>
    </xf>
    <xf numFmtId="0" fontId="18" fillId="36" borderId="43" xfId="60" applyFont="1" applyFill="1" applyBorder="1" applyAlignment="1">
      <alignment horizontal="center" vertical="center" wrapText="1"/>
      <protection/>
    </xf>
    <xf numFmtId="0" fontId="18" fillId="36" borderId="56" xfId="60" applyFont="1" applyFill="1" applyBorder="1" applyAlignment="1">
      <alignment horizontal="center" vertical="center" wrapText="1"/>
      <protection/>
    </xf>
    <xf numFmtId="169" fontId="18" fillId="36" borderId="45" xfId="60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13" fillId="0" borderId="0" xfId="60" applyFont="1" applyAlignment="1">
      <alignment horizontal="center"/>
      <protection/>
    </xf>
    <xf numFmtId="0" fontId="15" fillId="0" borderId="19" xfId="60" applyFont="1" applyBorder="1" applyAlignment="1">
      <alignment horizontal="left" vertical="top" wrapText="1"/>
      <protection/>
    </xf>
    <xf numFmtId="0" fontId="15" fillId="0" borderId="69" xfId="60" applyFont="1" applyBorder="1" applyAlignment="1">
      <alignment horizontal="left" vertical="top" wrapText="1"/>
      <protection/>
    </xf>
    <xf numFmtId="0" fontId="15" fillId="36" borderId="41" xfId="60" applyFont="1" applyFill="1" applyBorder="1" applyAlignment="1">
      <alignment horizontal="center" vertical="center" wrapText="1"/>
      <protection/>
    </xf>
    <xf numFmtId="0" fontId="15" fillId="36" borderId="69" xfId="60" applyFont="1" applyFill="1" applyBorder="1" applyAlignment="1">
      <alignment horizontal="center" vertical="center" wrapText="1"/>
      <protection/>
    </xf>
    <xf numFmtId="0" fontId="15" fillId="36" borderId="43" xfId="60" applyFont="1" applyFill="1" applyBorder="1" applyAlignment="1">
      <alignment horizontal="center" vertical="center" textRotation="90" wrapText="1"/>
      <protection/>
    </xf>
    <xf numFmtId="0" fontId="15" fillId="36" borderId="24" xfId="60" applyFont="1" applyFill="1" applyBorder="1" applyAlignment="1">
      <alignment horizontal="center" vertical="center" textRotation="90" wrapText="1"/>
      <protection/>
    </xf>
    <xf numFmtId="0" fontId="15" fillId="36" borderId="41" xfId="60" applyFont="1" applyFill="1" applyBorder="1" applyAlignment="1">
      <alignment horizontal="center" vertical="center" textRotation="90" wrapText="1"/>
      <protection/>
    </xf>
    <xf numFmtId="0" fontId="15" fillId="36" borderId="69" xfId="60" applyFont="1" applyFill="1" applyBorder="1" applyAlignment="1">
      <alignment horizontal="center" vertical="center" textRotation="90" wrapText="1"/>
      <protection/>
    </xf>
    <xf numFmtId="0" fontId="15" fillId="36" borderId="42" xfId="60" applyFont="1" applyFill="1" applyBorder="1" applyAlignment="1">
      <alignment horizontal="center" vertical="center" wrapText="1"/>
      <protection/>
    </xf>
    <xf numFmtId="0" fontId="15" fillId="36" borderId="18" xfId="60" applyFont="1" applyFill="1" applyBorder="1" applyAlignment="1">
      <alignment horizontal="center" vertical="center" wrapText="1"/>
      <protection/>
    </xf>
    <xf numFmtId="0" fontId="15" fillId="36" borderId="43" xfId="60" applyFont="1" applyFill="1" applyBorder="1" applyAlignment="1">
      <alignment horizontal="center" vertical="center" wrapText="1"/>
      <protection/>
    </xf>
    <xf numFmtId="0" fontId="15" fillId="36" borderId="44" xfId="60" applyFont="1" applyFill="1" applyBorder="1" applyAlignment="1">
      <alignment horizontal="center" vertical="center" wrapText="1"/>
      <protection/>
    </xf>
    <xf numFmtId="0" fontId="15" fillId="36" borderId="56" xfId="60" applyFont="1" applyFill="1" applyBorder="1" applyAlignment="1">
      <alignment horizontal="center" vertical="center" wrapText="1"/>
      <protection/>
    </xf>
    <xf numFmtId="177" fontId="15" fillId="36" borderId="41" xfId="60" applyNumberFormat="1" applyFont="1" applyFill="1" applyBorder="1" applyAlignment="1">
      <alignment horizontal="center" vertical="center" textRotation="90" wrapText="1"/>
      <protection/>
    </xf>
    <xf numFmtId="177" fontId="15" fillId="36" borderId="69" xfId="60" applyNumberFormat="1" applyFont="1" applyFill="1" applyBorder="1" applyAlignment="1">
      <alignment horizontal="center" vertical="center" textRotation="90" wrapText="1"/>
      <protection/>
    </xf>
    <xf numFmtId="0" fontId="15" fillId="36" borderId="44" xfId="60" applyFont="1" applyFill="1" applyBorder="1" applyAlignment="1">
      <alignment horizontal="center" vertical="center" textRotation="90" wrapText="1"/>
      <protection/>
    </xf>
    <xf numFmtId="0" fontId="15" fillId="36" borderId="25" xfId="60" applyFont="1" applyFill="1" applyBorder="1" applyAlignment="1">
      <alignment horizontal="center" vertical="center" textRotation="90" wrapText="1"/>
      <protection/>
    </xf>
    <xf numFmtId="0" fontId="15" fillId="36" borderId="47" xfId="60" applyFont="1" applyFill="1" applyBorder="1" applyAlignment="1">
      <alignment horizontal="center" vertical="center" wrapText="1"/>
      <protection/>
    </xf>
    <xf numFmtId="0" fontId="15" fillId="36" borderId="45" xfId="60" applyFont="1" applyFill="1" applyBorder="1" applyAlignment="1">
      <alignment horizontal="center" vertical="center" wrapText="1"/>
      <protection/>
    </xf>
    <xf numFmtId="169" fontId="15" fillId="36" borderId="43" xfId="60" applyNumberFormat="1" applyFont="1" applyFill="1" applyBorder="1" applyAlignment="1">
      <alignment horizontal="center" vertical="center" wrapText="1"/>
      <protection/>
    </xf>
    <xf numFmtId="169" fontId="15" fillId="36" borderId="45" xfId="60" applyNumberFormat="1" applyFont="1" applyFill="1" applyBorder="1" applyAlignment="1">
      <alignment horizontal="center" vertical="center" wrapText="1"/>
      <protection/>
    </xf>
    <xf numFmtId="0" fontId="15" fillId="36" borderId="45" xfId="60" applyFont="1" applyFill="1" applyBorder="1" applyAlignment="1">
      <alignment horizontal="center" vertical="center" textRotation="90" wrapText="1"/>
      <protection/>
    </xf>
    <xf numFmtId="0" fontId="15" fillId="36" borderId="26" xfId="60" applyFont="1" applyFill="1" applyBorder="1" applyAlignment="1">
      <alignment horizontal="center" vertical="center" textRotation="90" wrapText="1"/>
      <protection/>
    </xf>
    <xf numFmtId="0" fontId="18" fillId="0" borderId="0" xfId="60" applyFont="1" applyAlignment="1">
      <alignment horizontal="center" vertical="center"/>
      <protection/>
    </xf>
    <xf numFmtId="0" fontId="6" fillId="37" borderId="41" xfId="60" applyFont="1" applyFill="1" applyBorder="1" applyAlignment="1">
      <alignment horizontal="center" vertical="center" wrapText="1"/>
      <protection/>
    </xf>
    <xf numFmtId="0" fontId="16" fillId="0" borderId="71" xfId="60" applyFont="1" applyFill="1" applyBorder="1" applyAlignment="1">
      <alignment horizontal="center" vertical="center" wrapText="1"/>
      <protection/>
    </xf>
    <xf numFmtId="0" fontId="16" fillId="0" borderId="74" xfId="60" applyFont="1" applyFill="1" applyBorder="1" applyAlignment="1">
      <alignment horizontal="center" vertical="center" wrapText="1"/>
      <protection/>
    </xf>
    <xf numFmtId="0" fontId="16" fillId="0" borderId="75" xfId="60" applyFont="1" applyFill="1" applyBorder="1" applyAlignment="1">
      <alignment horizontal="center" vertical="center" wrapText="1"/>
      <protection/>
    </xf>
    <xf numFmtId="0" fontId="18" fillId="0" borderId="41" xfId="60" applyFont="1" applyFill="1" applyBorder="1" applyAlignment="1">
      <alignment horizontal="left" vertical="top" wrapText="1"/>
      <protection/>
    </xf>
    <xf numFmtId="0" fontId="18" fillId="0" borderId="19" xfId="60" applyFont="1" applyFill="1" applyBorder="1" applyAlignment="1">
      <alignment horizontal="left" vertical="top" wrapText="1"/>
      <protection/>
    </xf>
    <xf numFmtId="0" fontId="6" fillId="37" borderId="52" xfId="60" applyFont="1" applyFill="1" applyBorder="1" applyAlignment="1">
      <alignment horizontal="center" vertical="center" wrapText="1"/>
      <protection/>
    </xf>
    <xf numFmtId="0" fontId="6" fillId="37" borderId="72" xfId="60" applyFont="1" applyFill="1" applyBorder="1" applyAlignment="1">
      <alignment horizontal="center" vertical="center" wrapText="1"/>
      <protection/>
    </xf>
    <xf numFmtId="0" fontId="6" fillId="37" borderId="73" xfId="60" applyFont="1" applyFill="1" applyBorder="1" applyAlignment="1">
      <alignment horizontal="center" vertical="center" wrapText="1"/>
      <protection/>
    </xf>
    <xf numFmtId="0" fontId="18" fillId="0" borderId="71" xfId="60" applyFont="1" applyBorder="1" applyAlignment="1">
      <alignment horizontal="center" vertical="distributed"/>
      <protection/>
    </xf>
    <xf numFmtId="0" fontId="18" fillId="0" borderId="74" xfId="60" applyFont="1" applyBorder="1" applyAlignment="1">
      <alignment horizontal="center" vertical="distributed"/>
      <protection/>
    </xf>
    <xf numFmtId="0" fontId="18" fillId="0" borderId="75" xfId="60" applyFont="1" applyBorder="1" applyAlignment="1">
      <alignment horizontal="center" vertical="distributed"/>
      <protection/>
    </xf>
    <xf numFmtId="0" fontId="16" fillId="0" borderId="0" xfId="60" applyFont="1" applyAlignment="1">
      <alignment horizontal="center" vertical="center"/>
      <protection/>
    </xf>
    <xf numFmtId="0" fontId="6" fillId="0" borderId="52" xfId="60" applyFont="1" applyFill="1" applyBorder="1" applyAlignment="1">
      <alignment horizontal="left" vertical="center" wrapText="1"/>
      <protection/>
    </xf>
    <xf numFmtId="0" fontId="6" fillId="0" borderId="51" xfId="60" applyFont="1" applyFill="1" applyBorder="1" applyAlignment="1">
      <alignment horizontal="left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37" borderId="71" xfId="60" applyFont="1" applyFill="1" applyBorder="1" applyAlignment="1">
      <alignment horizontal="center" vertical="center" wrapText="1"/>
      <protection/>
    </xf>
    <xf numFmtId="0" fontId="6" fillId="37" borderId="74" xfId="60" applyFont="1" applyFill="1" applyBorder="1" applyAlignment="1">
      <alignment horizontal="center" vertical="center" wrapText="1"/>
      <protection/>
    </xf>
    <xf numFmtId="0" fontId="6" fillId="37" borderId="75" xfId="60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left" vertical="center" wrapText="1"/>
      <protection/>
    </xf>
    <xf numFmtId="0" fontId="6" fillId="37" borderId="41" xfId="60" applyFont="1" applyFill="1" applyBorder="1" applyAlignment="1">
      <alignment horizontal="center" vertical="center" textRotation="90" wrapText="1"/>
      <protection/>
    </xf>
    <xf numFmtId="0" fontId="6" fillId="37" borderId="69" xfId="60" applyFont="1" applyFill="1" applyBorder="1" applyAlignment="1">
      <alignment horizontal="center" vertical="center" textRotation="90" wrapText="1"/>
      <protection/>
    </xf>
    <xf numFmtId="0" fontId="6" fillId="37" borderId="69" xfId="60" applyFont="1" applyFill="1" applyBorder="1" applyAlignment="1">
      <alignment horizontal="center" vertical="center" wrapText="1"/>
      <protection/>
    </xf>
    <xf numFmtId="0" fontId="3" fillId="0" borderId="41" xfId="60" applyFont="1" applyFill="1" applyBorder="1" applyAlignment="1">
      <alignment horizontal="center" vertical="center" textRotation="90" wrapText="1"/>
      <protection/>
    </xf>
    <xf numFmtId="0" fontId="3" fillId="0" borderId="19" xfId="60" applyFont="1" applyFill="1" applyBorder="1" applyAlignment="1">
      <alignment horizontal="center" vertical="center" textRotation="90" wrapText="1"/>
      <protection/>
    </xf>
    <xf numFmtId="0" fontId="3" fillId="0" borderId="69" xfId="60" applyFont="1" applyFill="1" applyBorder="1" applyAlignment="1">
      <alignment horizontal="center" vertical="center" textRotation="90" wrapText="1"/>
      <protection/>
    </xf>
    <xf numFmtId="0" fontId="3" fillId="0" borderId="52" xfId="60" applyFont="1" applyFill="1" applyBorder="1" applyAlignment="1">
      <alignment horizontal="center" vertical="center" textRotation="90" wrapText="1"/>
      <protection/>
    </xf>
    <xf numFmtId="0" fontId="3" fillId="0" borderId="51" xfId="60" applyFont="1" applyFill="1" applyBorder="1" applyAlignment="1">
      <alignment horizontal="center" vertical="center" textRotation="90" wrapText="1"/>
      <protection/>
    </xf>
    <xf numFmtId="0" fontId="6" fillId="37" borderId="34" xfId="60" applyFont="1" applyFill="1" applyBorder="1" applyAlignment="1">
      <alignment horizontal="center" vertical="center" wrapText="1"/>
      <protection/>
    </xf>
    <xf numFmtId="182" fontId="3" fillId="0" borderId="71" xfId="60" applyNumberFormat="1" applyFont="1" applyFill="1" applyBorder="1" applyAlignment="1">
      <alignment horizontal="center" vertical="center" wrapText="1"/>
      <protection/>
    </xf>
    <xf numFmtId="182" fontId="3" fillId="0" borderId="75" xfId="60" applyNumberFormat="1" applyFont="1" applyFill="1" applyBorder="1" applyAlignment="1">
      <alignment horizontal="center" vertical="center" wrapText="1"/>
      <protection/>
    </xf>
    <xf numFmtId="0" fontId="6" fillId="0" borderId="41" xfId="60" applyFont="1" applyFill="1" applyBorder="1" applyAlignment="1">
      <alignment horizontal="left" vertical="center" wrapText="1"/>
      <protection/>
    </xf>
    <xf numFmtId="0" fontId="6" fillId="0" borderId="19" xfId="60" applyFont="1" applyFill="1" applyBorder="1" applyAlignment="1">
      <alignment horizontal="left" vertical="center" wrapText="1"/>
      <protection/>
    </xf>
    <xf numFmtId="0" fontId="6" fillId="0" borderId="69" xfId="6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0" fillId="0" borderId="2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0" borderId="29" xfId="62" applyFont="1" applyBorder="1" applyAlignment="1">
      <alignment horizontal="left" vertical="center"/>
      <protection/>
    </xf>
    <xf numFmtId="0" fontId="18" fillId="0" borderId="39" xfId="62" applyFont="1" applyBorder="1" applyAlignment="1">
      <alignment horizontal="left" vertical="center"/>
      <protection/>
    </xf>
    <xf numFmtId="0" fontId="18" fillId="0" borderId="20" xfId="62" applyFont="1" applyBorder="1" applyAlignment="1">
      <alignment horizontal="left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53" fillId="0" borderId="30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36" borderId="1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6" fillId="0" borderId="0" xfId="15" applyFont="1" applyBorder="1" applyAlignment="1" applyProtection="1">
      <alignment horizontal="center" vertical="center" wrapText="1"/>
      <protection locked="0"/>
    </xf>
    <xf numFmtId="0" fontId="18" fillId="0" borderId="71" xfId="15" applyFont="1" applyBorder="1" applyAlignment="1" applyProtection="1">
      <alignment horizontal="center" vertical="center" wrapText="1"/>
      <protection locked="0"/>
    </xf>
    <xf numFmtId="0" fontId="9" fillId="0" borderId="74" xfId="15" applyFont="1" applyBorder="1" applyAlignment="1" applyProtection="1">
      <alignment horizontal="center" vertical="center" wrapText="1"/>
      <protection locked="0"/>
    </xf>
    <xf numFmtId="0" fontId="9" fillId="0" borderId="75" xfId="15" applyFont="1" applyBorder="1" applyAlignment="1" applyProtection="1">
      <alignment horizontal="center" vertical="center" wrapText="1"/>
      <protection locked="0"/>
    </xf>
    <xf numFmtId="0" fontId="26" fillId="36" borderId="37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114" fillId="34" borderId="52" xfId="15" applyFont="1" applyFill="1" applyBorder="1" applyAlignment="1" applyProtection="1">
      <alignment horizontal="center" vertical="center"/>
      <protection/>
    </xf>
    <xf numFmtId="0" fontId="115" fillId="34" borderId="72" xfId="15" applyFont="1" applyFill="1" applyBorder="1" applyAlignment="1" applyProtection="1">
      <alignment horizontal="center" vertical="center"/>
      <protection/>
    </xf>
    <xf numFmtId="0" fontId="115" fillId="34" borderId="73" xfId="15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26" fillId="36" borderId="29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6" fillId="0" borderId="49" xfId="15" applyFont="1" applyBorder="1" applyAlignment="1" applyProtection="1">
      <alignment horizontal="left" vertical="top"/>
      <protection/>
    </xf>
  </cellXfs>
  <cellStyles count="5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8" xfId="59"/>
    <cellStyle name="Обычный_06-05-01 ПРАЙС-ЛИСТ АКСИ" xfId="60"/>
    <cellStyle name="Обычный_08.03.26 NEW PRICE for Sang_ 3" xfId="61"/>
    <cellStyle name="Обычный_Тизол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5</xdr:col>
      <xdr:colOff>247650</xdr:colOff>
      <xdr:row>1</xdr:row>
      <xdr:rowOff>9525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8100"/>
          <a:ext cx="3914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0</xdr:row>
      <xdr:rowOff>28575</xdr:rowOff>
    </xdr:from>
    <xdr:to>
      <xdr:col>12</xdr:col>
      <xdr:colOff>1009650</xdr:colOff>
      <xdr:row>1</xdr:row>
      <xdr:rowOff>57150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8575"/>
          <a:ext cx="597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28575</xdr:colOff>
      <xdr:row>0</xdr:row>
      <xdr:rowOff>1000125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6675"/>
          <a:ext cx="7496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28575</xdr:rowOff>
    </xdr:from>
    <xdr:to>
      <xdr:col>5</xdr:col>
      <xdr:colOff>219075</xdr:colOff>
      <xdr:row>0</xdr:row>
      <xdr:rowOff>695325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497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28575</xdr:rowOff>
    </xdr:from>
    <xdr:to>
      <xdr:col>12</xdr:col>
      <xdr:colOff>333375</xdr:colOff>
      <xdr:row>0</xdr:row>
      <xdr:rowOff>733425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8575"/>
          <a:ext cx="548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152400</xdr:colOff>
      <xdr:row>0</xdr:row>
      <xdr:rowOff>762000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3914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47625</xdr:rowOff>
    </xdr:from>
    <xdr:to>
      <xdr:col>12</xdr:col>
      <xdr:colOff>161925</xdr:colOff>
      <xdr:row>1</xdr:row>
      <xdr:rowOff>9525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7625"/>
          <a:ext cx="558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2</xdr:col>
      <xdr:colOff>2209800</xdr:colOff>
      <xdr:row>0</xdr:row>
      <xdr:rowOff>771525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381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0</xdr:row>
      <xdr:rowOff>47625</xdr:rowOff>
    </xdr:from>
    <xdr:to>
      <xdr:col>11</xdr:col>
      <xdr:colOff>371475</xdr:colOff>
      <xdr:row>0</xdr:row>
      <xdr:rowOff>714375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47625"/>
          <a:ext cx="6943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0</xdr:row>
      <xdr:rowOff>66675</xdr:rowOff>
    </xdr:from>
    <xdr:to>
      <xdr:col>13</xdr:col>
      <xdr:colOff>742950</xdr:colOff>
      <xdr:row>0</xdr:row>
      <xdr:rowOff>847725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6675"/>
          <a:ext cx="814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0</xdr:row>
      <xdr:rowOff>0</xdr:rowOff>
    </xdr:from>
    <xdr:to>
      <xdr:col>2</xdr:col>
      <xdr:colOff>1495425</xdr:colOff>
      <xdr:row>0</xdr:row>
      <xdr:rowOff>847725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3143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0</xdr:row>
      <xdr:rowOff>66675</xdr:rowOff>
    </xdr:from>
    <xdr:to>
      <xdr:col>13</xdr:col>
      <xdr:colOff>800100</xdr:colOff>
      <xdr:row>0</xdr:row>
      <xdr:rowOff>838200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6675"/>
          <a:ext cx="844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0</xdr:rowOff>
    </xdr:from>
    <xdr:to>
      <xdr:col>2</xdr:col>
      <xdr:colOff>1571625</xdr:colOff>
      <xdr:row>0</xdr:row>
      <xdr:rowOff>866775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0"/>
          <a:ext cx="3276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0</xdr:row>
      <xdr:rowOff>47625</xdr:rowOff>
    </xdr:from>
    <xdr:to>
      <xdr:col>12</xdr:col>
      <xdr:colOff>342900</xdr:colOff>
      <xdr:row>0</xdr:row>
      <xdr:rowOff>828675</xdr:rowOff>
    </xdr:to>
    <xdr:pic>
      <xdr:nvPicPr>
        <xdr:cNvPr id="1" name="Picture 68" descr="utepli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7625"/>
          <a:ext cx="828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1</xdr:col>
      <xdr:colOff>1695450</xdr:colOff>
      <xdr:row>0</xdr:row>
      <xdr:rowOff>857250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525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95250</xdr:rowOff>
    </xdr:from>
    <xdr:to>
      <xdr:col>2</xdr:col>
      <xdr:colOff>2286000</xdr:colOff>
      <xdr:row>0</xdr:row>
      <xdr:rowOff>771525</xdr:rowOff>
    </xdr:to>
    <xdr:pic>
      <xdr:nvPicPr>
        <xdr:cNvPr id="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5250"/>
          <a:ext cx="22574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10</xdr:col>
      <xdr:colOff>685800</xdr:colOff>
      <xdr:row>0</xdr:row>
      <xdr:rowOff>771525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536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1</xdr:col>
      <xdr:colOff>1943100</xdr:colOff>
      <xdr:row>1</xdr:row>
      <xdr:rowOff>409575</xdr:rowOff>
    </xdr:to>
    <xdr:pic>
      <xdr:nvPicPr>
        <xdr:cNvPr id="1" name="Picture 2" descr="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525"/>
          <a:ext cx="3086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2000250</xdr:colOff>
      <xdr:row>0</xdr:row>
      <xdr:rowOff>38100</xdr:rowOff>
    </xdr:from>
    <xdr:to>
      <xdr:col>3</xdr:col>
      <xdr:colOff>276225</xdr:colOff>
      <xdr:row>1</xdr:row>
      <xdr:rowOff>295275</xdr:rowOff>
    </xdr:to>
    <xdr:pic>
      <xdr:nvPicPr>
        <xdr:cNvPr id="2" name="Picture 68" descr="uteplitgro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38100"/>
          <a:ext cx="482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.tn.ru/" TargetMode="External" /><Relationship Id="rId2" Type="http://schemas.openxmlformats.org/officeDocument/2006/relationships/hyperlink" Target="mailto:teplo@tn.ru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.tn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5"/>
  <sheetViews>
    <sheetView zoomScale="90" zoomScaleNormal="90" zoomScalePageLayoutView="0" workbookViewId="0" topLeftCell="A13">
      <selection activeCell="C40" sqref="C40"/>
    </sheetView>
  </sheetViews>
  <sheetFormatPr defaultColWidth="9.00390625" defaultRowHeight="12.75"/>
  <cols>
    <col min="1" max="1" width="19.625" style="0" customWidth="1"/>
    <col min="3" max="3" width="30.125" style="0" customWidth="1"/>
    <col min="10" max="10" width="10.375" style="0" customWidth="1"/>
    <col min="12" max="12" width="13.875" style="0" customWidth="1"/>
    <col min="13" max="13" width="13.875" style="0" bestFit="1" customWidth="1"/>
    <col min="14" max="14" width="17.00390625" style="0" bestFit="1" customWidth="1"/>
    <col min="15" max="15" width="14.875" style="0" customWidth="1"/>
  </cols>
  <sheetData>
    <row r="1" spans="7:17" ht="76.5" customHeight="1">
      <c r="G1" s="567"/>
      <c r="H1" s="567"/>
      <c r="I1" s="567"/>
      <c r="J1" s="567"/>
      <c r="K1" s="567"/>
      <c r="L1" s="567"/>
      <c r="M1" s="567"/>
      <c r="N1" s="568" t="s">
        <v>265</v>
      </c>
      <c r="O1" s="569"/>
      <c r="Q1" s="212"/>
    </row>
    <row r="2" spans="3:15" ht="28.5" thickBot="1">
      <c r="C2" s="3" t="s">
        <v>46</v>
      </c>
      <c r="D2" s="4"/>
      <c r="E2" s="4"/>
      <c r="F2" s="4"/>
      <c r="G2" s="5"/>
      <c r="H2" s="4"/>
      <c r="I2" s="6"/>
      <c r="J2" s="5"/>
      <c r="K2" s="7"/>
      <c r="L2" s="8"/>
      <c r="M2" s="8"/>
      <c r="N2" s="8"/>
      <c r="O2" s="8"/>
    </row>
    <row r="3" spans="1:15" ht="17.25" customHeight="1">
      <c r="A3" s="566" t="s">
        <v>281</v>
      </c>
      <c r="C3" s="578" t="s">
        <v>264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80"/>
    </row>
    <row r="4" spans="3:18" ht="26.25" customHeight="1" thickBot="1">
      <c r="C4" s="581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  <c r="R4" s="465"/>
    </row>
    <row r="5" spans="3:15" ht="35.25" customHeight="1" thickBot="1">
      <c r="C5" s="585" t="s">
        <v>47</v>
      </c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</row>
    <row r="6" spans="3:15" ht="18">
      <c r="C6" s="586" t="s">
        <v>48</v>
      </c>
      <c r="D6" s="588" t="s">
        <v>49</v>
      </c>
      <c r="E6" s="590" t="s">
        <v>50</v>
      </c>
      <c r="F6" s="592" t="s">
        <v>51</v>
      </c>
      <c r="G6" s="594" t="s">
        <v>52</v>
      </c>
      <c r="H6" s="575"/>
      <c r="I6" s="576"/>
      <c r="J6" s="570" t="s">
        <v>53</v>
      </c>
      <c r="K6" s="571"/>
      <c r="L6" s="572" t="s">
        <v>54</v>
      </c>
      <c r="M6" s="574" t="s">
        <v>55</v>
      </c>
      <c r="N6" s="575"/>
      <c r="O6" s="576"/>
    </row>
    <row r="7" spans="3:15" ht="72.75" customHeight="1" thickBot="1">
      <c r="C7" s="587"/>
      <c r="D7" s="589"/>
      <c r="E7" s="591"/>
      <c r="F7" s="593"/>
      <c r="G7" s="164" t="s">
        <v>56</v>
      </c>
      <c r="H7" s="165" t="s">
        <v>85</v>
      </c>
      <c r="I7" s="166" t="s">
        <v>86</v>
      </c>
      <c r="J7" s="167" t="s">
        <v>57</v>
      </c>
      <c r="K7" s="168" t="s">
        <v>86</v>
      </c>
      <c r="L7" s="573"/>
      <c r="M7" s="169" t="s">
        <v>58</v>
      </c>
      <c r="N7" s="165" t="s">
        <v>86</v>
      </c>
      <c r="O7" s="170" t="s">
        <v>85</v>
      </c>
    </row>
    <row r="8" spans="3:15" ht="36.75" thickBot="1">
      <c r="C8" s="316" t="s">
        <v>59</v>
      </c>
      <c r="D8" s="317">
        <v>1000</v>
      </c>
      <c r="E8" s="318">
        <v>600</v>
      </c>
      <c r="F8" s="319">
        <v>50</v>
      </c>
      <c r="G8" s="317">
        <v>12</v>
      </c>
      <c r="H8" s="320">
        <v>7.199999999999999</v>
      </c>
      <c r="I8" s="321">
        <v>0.36</v>
      </c>
      <c r="J8" s="322">
        <v>16</v>
      </c>
      <c r="K8" s="323">
        <v>5.76</v>
      </c>
      <c r="L8" s="324">
        <v>74.88</v>
      </c>
      <c r="M8" s="325">
        <f>N8*I8</f>
        <v>468</v>
      </c>
      <c r="N8" s="565">
        <v>1300</v>
      </c>
      <c r="O8" s="326">
        <f>M8/H8</f>
        <v>65</v>
      </c>
    </row>
    <row r="9" spans="3:15" ht="39.75" customHeight="1" thickBot="1">
      <c r="C9" s="264" t="s">
        <v>60</v>
      </c>
      <c r="D9" s="265">
        <v>1000</v>
      </c>
      <c r="E9" s="266">
        <v>600</v>
      </c>
      <c r="F9" s="267">
        <v>60</v>
      </c>
      <c r="G9" s="265">
        <v>8</v>
      </c>
      <c r="H9" s="268">
        <v>4.8</v>
      </c>
      <c r="I9" s="269">
        <v>0.288</v>
      </c>
      <c r="J9" s="270">
        <v>20</v>
      </c>
      <c r="K9" s="271">
        <v>5.76</v>
      </c>
      <c r="L9" s="272">
        <v>74.88</v>
      </c>
      <c r="M9" s="325">
        <f aca="true" t="shared" si="0" ref="M9:M55">N9*I9</f>
        <v>374.4</v>
      </c>
      <c r="N9" s="565">
        <v>1300</v>
      </c>
      <c r="O9" s="326">
        <f aca="true" t="shared" si="1" ref="O9:O55">M9/H9</f>
        <v>78</v>
      </c>
    </row>
    <row r="10" spans="3:15" ht="18.75" thickBot="1">
      <c r="C10" s="577" t="s">
        <v>146</v>
      </c>
      <c r="D10" s="265">
        <v>1000</v>
      </c>
      <c r="E10" s="266">
        <v>600</v>
      </c>
      <c r="F10" s="267">
        <v>70</v>
      </c>
      <c r="G10" s="265">
        <v>6</v>
      </c>
      <c r="H10" s="268">
        <v>3.5999999999999996</v>
      </c>
      <c r="I10" s="269">
        <v>0.252</v>
      </c>
      <c r="J10" s="270">
        <v>20</v>
      </c>
      <c r="K10" s="271">
        <v>5.04</v>
      </c>
      <c r="L10" s="272">
        <v>65.52</v>
      </c>
      <c r="M10" s="325">
        <f t="shared" si="0"/>
        <v>327.6</v>
      </c>
      <c r="N10" s="565">
        <v>1300</v>
      </c>
      <c r="O10" s="326">
        <f t="shared" si="1"/>
        <v>91.00000000000001</v>
      </c>
    </row>
    <row r="11" spans="3:15" ht="18.75" thickBot="1">
      <c r="C11" s="577"/>
      <c r="D11" s="273">
        <v>1000</v>
      </c>
      <c r="E11" s="274">
        <v>600</v>
      </c>
      <c r="F11" s="275">
        <v>80</v>
      </c>
      <c r="G11" s="265">
        <v>6</v>
      </c>
      <c r="H11" s="276">
        <v>3.5999999999999996</v>
      </c>
      <c r="I11" s="277">
        <v>0.28800000000000003</v>
      </c>
      <c r="J11" s="270">
        <v>20</v>
      </c>
      <c r="K11" s="271">
        <v>5.760000000000001</v>
      </c>
      <c r="L11" s="278">
        <v>74.88000000000001</v>
      </c>
      <c r="M11" s="325">
        <f t="shared" si="0"/>
        <v>374.40000000000003</v>
      </c>
      <c r="N11" s="565">
        <v>1300</v>
      </c>
      <c r="O11" s="326">
        <f t="shared" si="1"/>
        <v>104.00000000000001</v>
      </c>
    </row>
    <row r="12" spans="3:15" ht="18.75" thickBot="1">
      <c r="C12" s="577"/>
      <c r="D12" s="273">
        <v>1000</v>
      </c>
      <c r="E12" s="274">
        <v>600</v>
      </c>
      <c r="F12" s="275">
        <v>90</v>
      </c>
      <c r="G12" s="265">
        <v>6</v>
      </c>
      <c r="H12" s="276">
        <v>3.5999999999999996</v>
      </c>
      <c r="I12" s="277">
        <v>0.324</v>
      </c>
      <c r="J12" s="270">
        <v>16</v>
      </c>
      <c r="K12" s="271">
        <v>5.184</v>
      </c>
      <c r="L12" s="278">
        <v>67.392</v>
      </c>
      <c r="M12" s="325">
        <f t="shared" si="0"/>
        <v>421.2</v>
      </c>
      <c r="N12" s="565">
        <v>1300</v>
      </c>
      <c r="O12" s="326">
        <f t="shared" si="1"/>
        <v>117.00000000000001</v>
      </c>
    </row>
    <row r="13" spans="3:15" ht="18.75" thickBot="1">
      <c r="C13" s="577"/>
      <c r="D13" s="273">
        <v>1000</v>
      </c>
      <c r="E13" s="274">
        <v>600</v>
      </c>
      <c r="F13" s="275">
        <v>100</v>
      </c>
      <c r="G13" s="273">
        <v>6</v>
      </c>
      <c r="H13" s="276">
        <v>3.5999999999999996</v>
      </c>
      <c r="I13" s="277">
        <v>0.36</v>
      </c>
      <c r="J13" s="270">
        <v>16</v>
      </c>
      <c r="K13" s="279">
        <v>5.76</v>
      </c>
      <c r="L13" s="278">
        <v>74.88</v>
      </c>
      <c r="M13" s="325">
        <f t="shared" si="0"/>
        <v>468</v>
      </c>
      <c r="N13" s="565">
        <v>1300</v>
      </c>
      <c r="O13" s="326">
        <f t="shared" si="1"/>
        <v>130</v>
      </c>
    </row>
    <row r="14" spans="3:15" ht="18.75" thickBot="1">
      <c r="C14" s="577"/>
      <c r="D14" s="273">
        <v>1000</v>
      </c>
      <c r="E14" s="274">
        <v>600</v>
      </c>
      <c r="F14" s="275">
        <v>110</v>
      </c>
      <c r="G14" s="273">
        <v>4</v>
      </c>
      <c r="H14" s="276">
        <v>2.4</v>
      </c>
      <c r="I14" s="277">
        <v>0.264</v>
      </c>
      <c r="J14" s="270">
        <v>20</v>
      </c>
      <c r="K14" s="271">
        <v>5.28</v>
      </c>
      <c r="L14" s="278">
        <v>68.64</v>
      </c>
      <c r="M14" s="325">
        <f t="shared" si="0"/>
        <v>343.2</v>
      </c>
      <c r="N14" s="565">
        <v>1300</v>
      </c>
      <c r="O14" s="326">
        <f t="shared" si="1"/>
        <v>143</v>
      </c>
    </row>
    <row r="15" spans="3:15" ht="18.75" thickBot="1">
      <c r="C15" s="577"/>
      <c r="D15" s="273">
        <v>1000</v>
      </c>
      <c r="E15" s="274">
        <v>600</v>
      </c>
      <c r="F15" s="275">
        <v>120</v>
      </c>
      <c r="G15" s="273">
        <v>4</v>
      </c>
      <c r="H15" s="276">
        <v>2.4</v>
      </c>
      <c r="I15" s="277">
        <v>0.288</v>
      </c>
      <c r="J15" s="270">
        <v>20</v>
      </c>
      <c r="K15" s="271">
        <v>5.76</v>
      </c>
      <c r="L15" s="278">
        <v>74.88</v>
      </c>
      <c r="M15" s="325">
        <f t="shared" si="0"/>
        <v>374.4</v>
      </c>
      <c r="N15" s="565">
        <v>1300</v>
      </c>
      <c r="O15" s="326">
        <f t="shared" si="1"/>
        <v>156</v>
      </c>
    </row>
    <row r="16" spans="3:15" ht="18.75" thickBot="1">
      <c r="C16" s="577"/>
      <c r="D16" s="273">
        <v>1000</v>
      </c>
      <c r="E16" s="274">
        <v>600</v>
      </c>
      <c r="F16" s="275">
        <v>130</v>
      </c>
      <c r="G16" s="273">
        <v>3</v>
      </c>
      <c r="H16" s="276">
        <v>1.7999999999999998</v>
      </c>
      <c r="I16" s="269">
        <v>0.23399999999999999</v>
      </c>
      <c r="J16" s="270">
        <v>24</v>
      </c>
      <c r="K16" s="271">
        <v>5.616</v>
      </c>
      <c r="L16" s="278">
        <v>73.008</v>
      </c>
      <c r="M16" s="325">
        <f t="shared" si="0"/>
        <v>304.2</v>
      </c>
      <c r="N16" s="565">
        <v>1300</v>
      </c>
      <c r="O16" s="326">
        <f t="shared" si="1"/>
        <v>169</v>
      </c>
    </row>
    <row r="17" spans="3:15" ht="18.75" thickBot="1">
      <c r="C17" s="577"/>
      <c r="D17" s="273">
        <v>1000</v>
      </c>
      <c r="E17" s="274">
        <v>600</v>
      </c>
      <c r="F17" s="275">
        <v>140</v>
      </c>
      <c r="G17" s="273">
        <v>4</v>
      </c>
      <c r="H17" s="276">
        <v>2.4</v>
      </c>
      <c r="I17" s="269">
        <v>0.336</v>
      </c>
      <c r="J17" s="270">
        <v>16</v>
      </c>
      <c r="K17" s="271">
        <v>5.376</v>
      </c>
      <c r="L17" s="278">
        <v>69.888</v>
      </c>
      <c r="M17" s="325">
        <f t="shared" si="0"/>
        <v>436.8</v>
      </c>
      <c r="N17" s="565">
        <v>1300</v>
      </c>
      <c r="O17" s="326">
        <f t="shared" si="1"/>
        <v>182</v>
      </c>
    </row>
    <row r="18" spans="3:15" ht="18.75" thickBot="1">
      <c r="C18" s="577"/>
      <c r="D18" s="273">
        <v>1000</v>
      </c>
      <c r="E18" s="274">
        <v>600</v>
      </c>
      <c r="F18" s="275">
        <v>150</v>
      </c>
      <c r="G18" s="273">
        <v>4</v>
      </c>
      <c r="H18" s="276">
        <v>2.4</v>
      </c>
      <c r="I18" s="269">
        <v>0.36</v>
      </c>
      <c r="J18" s="270">
        <v>16</v>
      </c>
      <c r="K18" s="279">
        <v>5.76</v>
      </c>
      <c r="L18" s="278">
        <v>74.88</v>
      </c>
      <c r="M18" s="325">
        <f t="shared" si="0"/>
        <v>468</v>
      </c>
      <c r="N18" s="565">
        <v>1300</v>
      </c>
      <c r="O18" s="326">
        <f t="shared" si="1"/>
        <v>195</v>
      </c>
    </row>
    <row r="19" spans="3:15" ht="18.75" thickBot="1">
      <c r="C19" s="577"/>
      <c r="D19" s="273">
        <v>1000</v>
      </c>
      <c r="E19" s="274">
        <v>600</v>
      </c>
      <c r="F19" s="275">
        <v>160</v>
      </c>
      <c r="G19" s="273">
        <v>3</v>
      </c>
      <c r="H19" s="276">
        <v>1.7999999999999998</v>
      </c>
      <c r="I19" s="277">
        <v>0.28800000000000003</v>
      </c>
      <c r="J19" s="270">
        <v>20</v>
      </c>
      <c r="K19" s="271">
        <v>5.760000000000001</v>
      </c>
      <c r="L19" s="278">
        <v>74.88000000000001</v>
      </c>
      <c r="M19" s="325">
        <f t="shared" si="0"/>
        <v>374.40000000000003</v>
      </c>
      <c r="N19" s="565">
        <v>1300</v>
      </c>
      <c r="O19" s="326">
        <f t="shared" si="1"/>
        <v>208.00000000000003</v>
      </c>
    </row>
    <row r="20" spans="3:15" ht="18.75" thickBot="1">
      <c r="C20" s="577"/>
      <c r="D20" s="273">
        <v>1000</v>
      </c>
      <c r="E20" s="274">
        <v>600</v>
      </c>
      <c r="F20" s="275">
        <v>170</v>
      </c>
      <c r="G20" s="273">
        <v>2</v>
      </c>
      <c r="H20" s="276">
        <v>1.2</v>
      </c>
      <c r="I20" s="277">
        <v>0.20400000000000001</v>
      </c>
      <c r="J20" s="270">
        <v>28</v>
      </c>
      <c r="K20" s="271">
        <v>5.712000000000001</v>
      </c>
      <c r="L20" s="278">
        <v>74.25600000000001</v>
      </c>
      <c r="M20" s="325">
        <f t="shared" si="0"/>
        <v>260.916</v>
      </c>
      <c r="N20" s="565">
        <v>1279</v>
      </c>
      <c r="O20" s="326">
        <f t="shared" si="1"/>
        <v>217.43</v>
      </c>
    </row>
    <row r="21" spans="3:15" ht="18.75" thickBot="1">
      <c r="C21" s="577"/>
      <c r="D21" s="273">
        <v>1000</v>
      </c>
      <c r="E21" s="274">
        <v>600</v>
      </c>
      <c r="F21" s="275">
        <v>180</v>
      </c>
      <c r="G21" s="273">
        <v>3</v>
      </c>
      <c r="H21" s="276">
        <v>1.7999999999999998</v>
      </c>
      <c r="I21" s="277">
        <v>0.324</v>
      </c>
      <c r="J21" s="270">
        <v>16</v>
      </c>
      <c r="K21" s="271">
        <v>5.184</v>
      </c>
      <c r="L21" s="278">
        <v>67.392</v>
      </c>
      <c r="M21" s="325">
        <f t="shared" si="0"/>
        <v>414.396</v>
      </c>
      <c r="N21" s="565">
        <v>1279</v>
      </c>
      <c r="O21" s="326">
        <f t="shared" si="1"/>
        <v>230.22000000000003</v>
      </c>
    </row>
    <row r="22" spans="3:15" ht="18.75" thickBot="1">
      <c r="C22" s="577"/>
      <c r="D22" s="273">
        <v>1000</v>
      </c>
      <c r="E22" s="274">
        <v>600</v>
      </c>
      <c r="F22" s="275">
        <v>190</v>
      </c>
      <c r="G22" s="273">
        <v>3</v>
      </c>
      <c r="H22" s="276">
        <v>1.7999999999999998</v>
      </c>
      <c r="I22" s="277">
        <v>0.34199999999999997</v>
      </c>
      <c r="J22" s="270">
        <v>16</v>
      </c>
      <c r="K22" s="271">
        <v>5.4719999999999995</v>
      </c>
      <c r="L22" s="278">
        <v>71.136</v>
      </c>
      <c r="M22" s="325">
        <f t="shared" si="0"/>
        <v>437.41799999999995</v>
      </c>
      <c r="N22" s="565">
        <v>1279</v>
      </c>
      <c r="O22" s="326">
        <f t="shared" si="1"/>
        <v>243.01</v>
      </c>
    </row>
    <row r="23" spans="3:15" ht="18.75" thickBot="1">
      <c r="C23" s="577"/>
      <c r="D23" s="280">
        <v>1000</v>
      </c>
      <c r="E23" s="281">
        <v>600</v>
      </c>
      <c r="F23" s="282">
        <v>200</v>
      </c>
      <c r="G23" s="280">
        <v>3</v>
      </c>
      <c r="H23" s="283">
        <v>1.7999999999999998</v>
      </c>
      <c r="I23" s="284">
        <v>0.36</v>
      </c>
      <c r="J23" s="285">
        <v>16</v>
      </c>
      <c r="K23" s="286">
        <v>5.76</v>
      </c>
      <c r="L23" s="287">
        <v>74.88</v>
      </c>
      <c r="M23" s="325">
        <f t="shared" si="0"/>
        <v>460.44</v>
      </c>
      <c r="N23" s="565">
        <v>1279</v>
      </c>
      <c r="O23" s="326">
        <f t="shared" si="1"/>
        <v>255.8</v>
      </c>
    </row>
    <row r="24" spans="3:15" ht="34.5" customHeight="1" thickBot="1">
      <c r="C24" s="316" t="s">
        <v>61</v>
      </c>
      <c r="D24" s="327">
        <v>1000</v>
      </c>
      <c r="E24" s="328">
        <v>600</v>
      </c>
      <c r="F24" s="329">
        <v>50</v>
      </c>
      <c r="G24" s="327">
        <v>12</v>
      </c>
      <c r="H24" s="330">
        <v>7.199999999999999</v>
      </c>
      <c r="I24" s="331">
        <v>0.36</v>
      </c>
      <c r="J24" s="332">
        <v>16</v>
      </c>
      <c r="K24" s="333">
        <v>5.76</v>
      </c>
      <c r="L24" s="334">
        <v>74.88</v>
      </c>
      <c r="M24" s="325">
        <f t="shared" si="0"/>
        <v>522</v>
      </c>
      <c r="N24" s="336">
        <v>1450</v>
      </c>
      <c r="O24" s="326">
        <f t="shared" si="1"/>
        <v>72.50000000000001</v>
      </c>
    </row>
    <row r="25" spans="3:15" ht="35.25" customHeight="1" thickBot="1">
      <c r="C25" s="264" t="s">
        <v>62</v>
      </c>
      <c r="D25" s="273">
        <v>1000</v>
      </c>
      <c r="E25" s="274">
        <v>600</v>
      </c>
      <c r="F25" s="275">
        <v>60</v>
      </c>
      <c r="G25" s="273">
        <v>8</v>
      </c>
      <c r="H25" s="276">
        <v>4.8</v>
      </c>
      <c r="I25" s="269">
        <v>0.288</v>
      </c>
      <c r="J25" s="270">
        <v>20</v>
      </c>
      <c r="K25" s="271">
        <v>5.76</v>
      </c>
      <c r="L25" s="278">
        <v>74.88</v>
      </c>
      <c r="M25" s="325">
        <f t="shared" si="0"/>
        <v>417.59999999999997</v>
      </c>
      <c r="N25" s="336">
        <v>1450</v>
      </c>
      <c r="O25" s="326">
        <f t="shared" si="1"/>
        <v>87</v>
      </c>
    </row>
    <row r="26" spans="3:15" ht="18.75" thickBot="1">
      <c r="C26" s="577" t="s">
        <v>146</v>
      </c>
      <c r="D26" s="273">
        <v>1000</v>
      </c>
      <c r="E26" s="274">
        <v>600</v>
      </c>
      <c r="F26" s="275">
        <v>70</v>
      </c>
      <c r="G26" s="273">
        <v>6</v>
      </c>
      <c r="H26" s="276">
        <v>3.5999999999999996</v>
      </c>
      <c r="I26" s="269">
        <v>0.252</v>
      </c>
      <c r="J26" s="270">
        <v>20</v>
      </c>
      <c r="K26" s="271">
        <v>5.04</v>
      </c>
      <c r="L26" s="278">
        <v>65.52</v>
      </c>
      <c r="M26" s="325">
        <f t="shared" si="0"/>
        <v>365.4</v>
      </c>
      <c r="N26" s="336">
        <v>1450</v>
      </c>
      <c r="O26" s="326">
        <f t="shared" si="1"/>
        <v>101.5</v>
      </c>
    </row>
    <row r="27" spans="3:15" ht="18.75" thickBot="1">
      <c r="C27" s="577"/>
      <c r="D27" s="273">
        <v>1000</v>
      </c>
      <c r="E27" s="274">
        <v>600</v>
      </c>
      <c r="F27" s="275">
        <v>80</v>
      </c>
      <c r="G27" s="273">
        <v>6</v>
      </c>
      <c r="H27" s="276">
        <v>3.5999999999999996</v>
      </c>
      <c r="I27" s="277">
        <v>0.28800000000000003</v>
      </c>
      <c r="J27" s="270">
        <v>20</v>
      </c>
      <c r="K27" s="271">
        <v>5.760000000000001</v>
      </c>
      <c r="L27" s="278">
        <v>74.88000000000001</v>
      </c>
      <c r="M27" s="325">
        <f t="shared" si="0"/>
        <v>417.6</v>
      </c>
      <c r="N27" s="336">
        <v>1450</v>
      </c>
      <c r="O27" s="326">
        <f t="shared" si="1"/>
        <v>116.00000000000001</v>
      </c>
    </row>
    <row r="28" spans="3:15" ht="18.75" thickBot="1">
      <c r="C28" s="577"/>
      <c r="D28" s="273">
        <v>1000</v>
      </c>
      <c r="E28" s="274">
        <v>600</v>
      </c>
      <c r="F28" s="275">
        <v>90</v>
      </c>
      <c r="G28" s="273">
        <v>6</v>
      </c>
      <c r="H28" s="276">
        <v>3.5999999999999996</v>
      </c>
      <c r="I28" s="277">
        <v>0.324</v>
      </c>
      <c r="J28" s="270">
        <v>16</v>
      </c>
      <c r="K28" s="279">
        <v>5.184</v>
      </c>
      <c r="L28" s="278">
        <v>67.392</v>
      </c>
      <c r="M28" s="325">
        <f t="shared" si="0"/>
        <v>469.8</v>
      </c>
      <c r="N28" s="336">
        <v>1450</v>
      </c>
      <c r="O28" s="326">
        <f t="shared" si="1"/>
        <v>130.50000000000003</v>
      </c>
    </row>
    <row r="29" spans="3:15" ht="18.75" thickBot="1">
      <c r="C29" s="577"/>
      <c r="D29" s="273">
        <v>1000</v>
      </c>
      <c r="E29" s="274">
        <v>600</v>
      </c>
      <c r="F29" s="275">
        <v>100</v>
      </c>
      <c r="G29" s="273">
        <v>6</v>
      </c>
      <c r="H29" s="276">
        <v>3.5999999999999996</v>
      </c>
      <c r="I29" s="277">
        <v>0.36</v>
      </c>
      <c r="J29" s="270">
        <v>16</v>
      </c>
      <c r="K29" s="271">
        <v>5.76</v>
      </c>
      <c r="L29" s="278">
        <v>74.88</v>
      </c>
      <c r="M29" s="325">
        <f t="shared" si="0"/>
        <v>522</v>
      </c>
      <c r="N29" s="336">
        <v>1450</v>
      </c>
      <c r="O29" s="326">
        <f t="shared" si="1"/>
        <v>145.00000000000003</v>
      </c>
    </row>
    <row r="30" spans="3:15" ht="18.75" thickBot="1">
      <c r="C30" s="577"/>
      <c r="D30" s="273">
        <v>1000</v>
      </c>
      <c r="E30" s="274">
        <v>600</v>
      </c>
      <c r="F30" s="275">
        <v>110</v>
      </c>
      <c r="G30" s="273">
        <v>4</v>
      </c>
      <c r="H30" s="276">
        <v>2.4</v>
      </c>
      <c r="I30" s="277">
        <v>0.264</v>
      </c>
      <c r="J30" s="270">
        <v>20</v>
      </c>
      <c r="K30" s="271">
        <v>5.28</v>
      </c>
      <c r="L30" s="278">
        <v>68.64</v>
      </c>
      <c r="M30" s="325">
        <f t="shared" si="0"/>
        <v>382.8</v>
      </c>
      <c r="N30" s="336">
        <v>1450</v>
      </c>
      <c r="O30" s="326">
        <f t="shared" si="1"/>
        <v>159.5</v>
      </c>
    </row>
    <row r="31" spans="3:15" ht="18.75" thickBot="1">
      <c r="C31" s="577"/>
      <c r="D31" s="273">
        <v>1000</v>
      </c>
      <c r="E31" s="274">
        <v>600</v>
      </c>
      <c r="F31" s="275">
        <v>120</v>
      </c>
      <c r="G31" s="273">
        <v>4</v>
      </c>
      <c r="H31" s="276">
        <v>2.4</v>
      </c>
      <c r="I31" s="277">
        <v>0.288</v>
      </c>
      <c r="J31" s="270">
        <v>20</v>
      </c>
      <c r="K31" s="271">
        <v>5.76</v>
      </c>
      <c r="L31" s="278">
        <v>74.88</v>
      </c>
      <c r="M31" s="325">
        <f t="shared" si="0"/>
        <v>417.59999999999997</v>
      </c>
      <c r="N31" s="336">
        <v>1450</v>
      </c>
      <c r="O31" s="326">
        <f t="shared" si="1"/>
        <v>174</v>
      </c>
    </row>
    <row r="32" spans="3:15" ht="18.75" thickBot="1">
      <c r="C32" s="577"/>
      <c r="D32" s="273">
        <v>1000</v>
      </c>
      <c r="E32" s="274">
        <v>600</v>
      </c>
      <c r="F32" s="275">
        <v>130</v>
      </c>
      <c r="G32" s="273">
        <v>3</v>
      </c>
      <c r="H32" s="276">
        <v>1.7999999999999998</v>
      </c>
      <c r="I32" s="269">
        <v>0.23399999999999999</v>
      </c>
      <c r="J32" s="270">
        <v>24</v>
      </c>
      <c r="K32" s="271">
        <v>5.616</v>
      </c>
      <c r="L32" s="278">
        <v>73.008</v>
      </c>
      <c r="M32" s="325">
        <f t="shared" si="0"/>
        <v>339.29999999999995</v>
      </c>
      <c r="N32" s="336">
        <v>1450</v>
      </c>
      <c r="O32" s="326">
        <f t="shared" si="1"/>
        <v>188.5</v>
      </c>
    </row>
    <row r="33" spans="3:15" ht="18.75" thickBot="1">
      <c r="C33" s="577"/>
      <c r="D33" s="273">
        <v>1000</v>
      </c>
      <c r="E33" s="274">
        <v>600</v>
      </c>
      <c r="F33" s="275">
        <v>140</v>
      </c>
      <c r="G33" s="273">
        <v>4</v>
      </c>
      <c r="H33" s="276">
        <v>2.4</v>
      </c>
      <c r="I33" s="269">
        <v>0.336</v>
      </c>
      <c r="J33" s="270">
        <v>16</v>
      </c>
      <c r="K33" s="279">
        <v>5.376</v>
      </c>
      <c r="L33" s="278">
        <v>69.888</v>
      </c>
      <c r="M33" s="325">
        <f t="shared" si="0"/>
        <v>487.20000000000005</v>
      </c>
      <c r="N33" s="336">
        <v>1450</v>
      </c>
      <c r="O33" s="326">
        <f t="shared" si="1"/>
        <v>203.00000000000003</v>
      </c>
    </row>
    <row r="34" spans="3:15" ht="18.75" thickBot="1">
      <c r="C34" s="577"/>
      <c r="D34" s="273">
        <v>1000</v>
      </c>
      <c r="E34" s="274">
        <v>600</v>
      </c>
      <c r="F34" s="275">
        <v>150</v>
      </c>
      <c r="G34" s="273">
        <v>4</v>
      </c>
      <c r="H34" s="276">
        <v>2.4</v>
      </c>
      <c r="I34" s="269">
        <v>0.36</v>
      </c>
      <c r="J34" s="270">
        <v>16</v>
      </c>
      <c r="K34" s="271">
        <v>5.76</v>
      </c>
      <c r="L34" s="278">
        <v>74.88</v>
      </c>
      <c r="M34" s="325">
        <f t="shared" si="0"/>
        <v>522</v>
      </c>
      <c r="N34" s="336">
        <v>1450</v>
      </c>
      <c r="O34" s="326">
        <f t="shared" si="1"/>
        <v>217.5</v>
      </c>
    </row>
    <row r="35" spans="3:15" ht="18.75" thickBot="1">
      <c r="C35" s="577"/>
      <c r="D35" s="273">
        <v>1000</v>
      </c>
      <c r="E35" s="274">
        <v>600</v>
      </c>
      <c r="F35" s="275">
        <v>160</v>
      </c>
      <c r="G35" s="273">
        <v>3</v>
      </c>
      <c r="H35" s="276">
        <v>1.7999999999999998</v>
      </c>
      <c r="I35" s="277">
        <v>0.28800000000000003</v>
      </c>
      <c r="J35" s="270">
        <v>20</v>
      </c>
      <c r="K35" s="271">
        <v>5.760000000000001</v>
      </c>
      <c r="L35" s="278">
        <v>74.88000000000001</v>
      </c>
      <c r="M35" s="325">
        <f t="shared" si="0"/>
        <v>417.6</v>
      </c>
      <c r="N35" s="336">
        <v>1450</v>
      </c>
      <c r="O35" s="326">
        <f t="shared" si="1"/>
        <v>232.00000000000003</v>
      </c>
    </row>
    <row r="36" spans="3:15" ht="18.75" thickBot="1">
      <c r="C36" s="577"/>
      <c r="D36" s="273">
        <v>1000</v>
      </c>
      <c r="E36" s="274">
        <v>600</v>
      </c>
      <c r="F36" s="275">
        <v>170</v>
      </c>
      <c r="G36" s="273">
        <v>2</v>
      </c>
      <c r="H36" s="276">
        <v>1.2</v>
      </c>
      <c r="I36" s="277">
        <v>0.20400000000000001</v>
      </c>
      <c r="J36" s="270">
        <v>28</v>
      </c>
      <c r="K36" s="271">
        <v>5.712000000000001</v>
      </c>
      <c r="L36" s="278">
        <v>74.25600000000001</v>
      </c>
      <c r="M36" s="325">
        <f t="shared" si="0"/>
        <v>295.8</v>
      </c>
      <c r="N36" s="336">
        <v>1450</v>
      </c>
      <c r="O36" s="326">
        <f t="shared" si="1"/>
        <v>246.50000000000003</v>
      </c>
    </row>
    <row r="37" spans="3:15" ht="18.75" thickBot="1">
      <c r="C37" s="577"/>
      <c r="D37" s="273">
        <v>1000</v>
      </c>
      <c r="E37" s="274">
        <v>600</v>
      </c>
      <c r="F37" s="275">
        <v>180</v>
      </c>
      <c r="G37" s="273">
        <v>3</v>
      </c>
      <c r="H37" s="276">
        <v>1.7999999999999998</v>
      </c>
      <c r="I37" s="277">
        <v>0.324</v>
      </c>
      <c r="J37" s="270">
        <v>16</v>
      </c>
      <c r="K37" s="271">
        <v>5.184</v>
      </c>
      <c r="L37" s="278">
        <v>67.392</v>
      </c>
      <c r="M37" s="325">
        <f t="shared" si="0"/>
        <v>469.8</v>
      </c>
      <c r="N37" s="336">
        <v>1450</v>
      </c>
      <c r="O37" s="326">
        <f t="shared" si="1"/>
        <v>261.00000000000006</v>
      </c>
    </row>
    <row r="38" spans="3:15" ht="18.75" thickBot="1">
      <c r="C38" s="577"/>
      <c r="D38" s="273">
        <v>1000</v>
      </c>
      <c r="E38" s="274">
        <v>600</v>
      </c>
      <c r="F38" s="275">
        <v>190</v>
      </c>
      <c r="G38" s="273">
        <v>3</v>
      </c>
      <c r="H38" s="276">
        <v>1.7999999999999998</v>
      </c>
      <c r="I38" s="277">
        <v>0.34199999999999997</v>
      </c>
      <c r="J38" s="270">
        <v>16</v>
      </c>
      <c r="K38" s="279">
        <v>5.4719999999999995</v>
      </c>
      <c r="L38" s="278">
        <v>71.136</v>
      </c>
      <c r="M38" s="325">
        <f t="shared" si="0"/>
        <v>495.9</v>
      </c>
      <c r="N38" s="336">
        <v>1450</v>
      </c>
      <c r="O38" s="326">
        <f t="shared" si="1"/>
        <v>275.5</v>
      </c>
    </row>
    <row r="39" spans="3:15" ht="18.75" thickBot="1">
      <c r="C39" s="584"/>
      <c r="D39" s="288">
        <v>1000</v>
      </c>
      <c r="E39" s="289">
        <v>600</v>
      </c>
      <c r="F39" s="290">
        <v>200</v>
      </c>
      <c r="G39" s="288">
        <v>3</v>
      </c>
      <c r="H39" s="291">
        <v>1.7999999999999998</v>
      </c>
      <c r="I39" s="292">
        <v>0.36</v>
      </c>
      <c r="J39" s="293">
        <v>16</v>
      </c>
      <c r="K39" s="294">
        <v>5.76</v>
      </c>
      <c r="L39" s="295">
        <v>74.88</v>
      </c>
      <c r="M39" s="325">
        <f t="shared" si="0"/>
        <v>522</v>
      </c>
      <c r="N39" s="336">
        <v>1450</v>
      </c>
      <c r="O39" s="326">
        <f t="shared" si="1"/>
        <v>290.00000000000006</v>
      </c>
    </row>
    <row r="40" spans="3:15" ht="39.75" customHeight="1" thickBot="1">
      <c r="C40" s="338" t="s">
        <v>63</v>
      </c>
      <c r="D40" s="327">
        <v>1000</v>
      </c>
      <c r="E40" s="328">
        <v>600</v>
      </c>
      <c r="F40" s="329">
        <v>50</v>
      </c>
      <c r="G40" s="327">
        <v>12</v>
      </c>
      <c r="H40" s="330">
        <v>7.199999999999999</v>
      </c>
      <c r="I40" s="331">
        <v>0.36</v>
      </c>
      <c r="J40" s="332">
        <v>16</v>
      </c>
      <c r="K40" s="333">
        <v>5.76</v>
      </c>
      <c r="L40" s="334">
        <v>74.88</v>
      </c>
      <c r="M40" s="325">
        <f t="shared" si="0"/>
        <v>648</v>
      </c>
      <c r="N40" s="336">
        <v>1800</v>
      </c>
      <c r="O40" s="326">
        <f t="shared" si="1"/>
        <v>90.00000000000001</v>
      </c>
    </row>
    <row r="41" spans="3:15" ht="40.5" customHeight="1" thickBot="1">
      <c r="C41" s="296" t="s">
        <v>64</v>
      </c>
      <c r="D41" s="273">
        <v>1000</v>
      </c>
      <c r="E41" s="274">
        <v>600</v>
      </c>
      <c r="F41" s="275">
        <v>60</v>
      </c>
      <c r="G41" s="273">
        <v>8</v>
      </c>
      <c r="H41" s="276">
        <v>4.8</v>
      </c>
      <c r="I41" s="269">
        <v>0.288</v>
      </c>
      <c r="J41" s="270">
        <v>20</v>
      </c>
      <c r="K41" s="271">
        <v>5.76</v>
      </c>
      <c r="L41" s="278">
        <v>74.88</v>
      </c>
      <c r="M41" s="325">
        <f t="shared" si="0"/>
        <v>518.4</v>
      </c>
      <c r="N41" s="336">
        <v>1800</v>
      </c>
      <c r="O41" s="326">
        <f t="shared" si="1"/>
        <v>108</v>
      </c>
    </row>
    <row r="42" spans="3:15" ht="18.75" thickBot="1">
      <c r="C42" s="577" t="s">
        <v>147</v>
      </c>
      <c r="D42" s="273">
        <v>1000</v>
      </c>
      <c r="E42" s="274">
        <v>600</v>
      </c>
      <c r="F42" s="275">
        <v>70</v>
      </c>
      <c r="G42" s="273">
        <v>6</v>
      </c>
      <c r="H42" s="276">
        <v>3.5999999999999996</v>
      </c>
      <c r="I42" s="269">
        <v>0.252</v>
      </c>
      <c r="J42" s="270">
        <v>20</v>
      </c>
      <c r="K42" s="279">
        <v>5.04</v>
      </c>
      <c r="L42" s="278">
        <v>65.52</v>
      </c>
      <c r="M42" s="325">
        <f t="shared" si="0"/>
        <v>453.6</v>
      </c>
      <c r="N42" s="336">
        <v>1800</v>
      </c>
      <c r="O42" s="326">
        <f t="shared" si="1"/>
        <v>126.00000000000001</v>
      </c>
    </row>
    <row r="43" spans="3:15" ht="18.75" thickBot="1">
      <c r="C43" s="577"/>
      <c r="D43" s="273">
        <v>1000</v>
      </c>
      <c r="E43" s="274">
        <v>600</v>
      </c>
      <c r="F43" s="275">
        <v>80</v>
      </c>
      <c r="G43" s="273">
        <v>6</v>
      </c>
      <c r="H43" s="276">
        <v>3.5999999999999996</v>
      </c>
      <c r="I43" s="277">
        <v>0.28800000000000003</v>
      </c>
      <c r="J43" s="270">
        <v>20</v>
      </c>
      <c r="K43" s="271">
        <v>5.760000000000001</v>
      </c>
      <c r="L43" s="278">
        <v>74.88000000000001</v>
      </c>
      <c r="M43" s="325">
        <f t="shared" si="0"/>
        <v>518.4000000000001</v>
      </c>
      <c r="N43" s="336">
        <v>1800</v>
      </c>
      <c r="O43" s="326">
        <f t="shared" si="1"/>
        <v>144.00000000000003</v>
      </c>
    </row>
    <row r="44" spans="3:15" ht="18.75" thickBot="1">
      <c r="C44" s="577"/>
      <c r="D44" s="273">
        <v>1000</v>
      </c>
      <c r="E44" s="274">
        <v>600</v>
      </c>
      <c r="F44" s="275">
        <v>90</v>
      </c>
      <c r="G44" s="273">
        <v>6</v>
      </c>
      <c r="H44" s="276">
        <v>3.5999999999999996</v>
      </c>
      <c r="I44" s="277">
        <v>0.324</v>
      </c>
      <c r="J44" s="270">
        <v>16</v>
      </c>
      <c r="K44" s="271">
        <v>5.184</v>
      </c>
      <c r="L44" s="278">
        <v>67.392</v>
      </c>
      <c r="M44" s="325">
        <f t="shared" si="0"/>
        <v>583.2</v>
      </c>
      <c r="N44" s="336">
        <v>1800</v>
      </c>
      <c r="O44" s="326">
        <f t="shared" si="1"/>
        <v>162.00000000000003</v>
      </c>
    </row>
    <row r="45" spans="3:15" ht="18.75" thickBot="1">
      <c r="C45" s="577"/>
      <c r="D45" s="273">
        <v>1000</v>
      </c>
      <c r="E45" s="274">
        <v>600</v>
      </c>
      <c r="F45" s="275">
        <v>100</v>
      </c>
      <c r="G45" s="273">
        <v>6</v>
      </c>
      <c r="H45" s="276">
        <v>3.5999999999999996</v>
      </c>
      <c r="I45" s="277">
        <v>0.36</v>
      </c>
      <c r="J45" s="270">
        <v>16</v>
      </c>
      <c r="K45" s="271">
        <v>5.76</v>
      </c>
      <c r="L45" s="278">
        <v>74.88</v>
      </c>
      <c r="M45" s="325">
        <f t="shared" si="0"/>
        <v>648</v>
      </c>
      <c r="N45" s="336">
        <v>1800</v>
      </c>
      <c r="O45" s="326">
        <f t="shared" si="1"/>
        <v>180.00000000000003</v>
      </c>
    </row>
    <row r="46" spans="3:15" ht="18.75" thickBot="1">
      <c r="C46" s="577"/>
      <c r="D46" s="273">
        <v>1000</v>
      </c>
      <c r="E46" s="274">
        <v>600</v>
      </c>
      <c r="F46" s="275">
        <v>110</v>
      </c>
      <c r="G46" s="273">
        <v>4</v>
      </c>
      <c r="H46" s="276">
        <v>2.4</v>
      </c>
      <c r="I46" s="277">
        <v>0.264</v>
      </c>
      <c r="J46" s="270">
        <v>20</v>
      </c>
      <c r="K46" s="271">
        <v>5.28</v>
      </c>
      <c r="L46" s="278">
        <v>68.64</v>
      </c>
      <c r="M46" s="325">
        <f t="shared" si="0"/>
        <v>475.20000000000005</v>
      </c>
      <c r="N46" s="336">
        <v>1800</v>
      </c>
      <c r="O46" s="326">
        <f t="shared" si="1"/>
        <v>198.00000000000003</v>
      </c>
    </row>
    <row r="47" spans="3:15" ht="18.75" thickBot="1">
      <c r="C47" s="577"/>
      <c r="D47" s="273">
        <v>1000</v>
      </c>
      <c r="E47" s="274">
        <v>600</v>
      </c>
      <c r="F47" s="275">
        <v>120</v>
      </c>
      <c r="G47" s="273">
        <v>5</v>
      </c>
      <c r="H47" s="276">
        <v>3</v>
      </c>
      <c r="I47" s="277">
        <v>0.36</v>
      </c>
      <c r="J47" s="270">
        <v>16</v>
      </c>
      <c r="K47" s="279">
        <v>5.76</v>
      </c>
      <c r="L47" s="278">
        <v>74.88</v>
      </c>
      <c r="M47" s="325">
        <f t="shared" si="0"/>
        <v>648</v>
      </c>
      <c r="N47" s="336">
        <v>1800</v>
      </c>
      <c r="O47" s="326">
        <f t="shared" si="1"/>
        <v>216</v>
      </c>
    </row>
    <row r="48" spans="3:15" ht="18.75" thickBot="1">
      <c r="C48" s="577"/>
      <c r="D48" s="273">
        <v>1000</v>
      </c>
      <c r="E48" s="274">
        <v>600</v>
      </c>
      <c r="F48" s="275">
        <v>130</v>
      </c>
      <c r="G48" s="273">
        <v>3</v>
      </c>
      <c r="H48" s="276">
        <v>1.7999999999999998</v>
      </c>
      <c r="I48" s="269">
        <v>0.23399999999999999</v>
      </c>
      <c r="J48" s="270">
        <v>24</v>
      </c>
      <c r="K48" s="271">
        <v>5.616</v>
      </c>
      <c r="L48" s="278">
        <v>73.008</v>
      </c>
      <c r="M48" s="325">
        <f t="shared" si="0"/>
        <v>421.2</v>
      </c>
      <c r="N48" s="336">
        <v>1800</v>
      </c>
      <c r="O48" s="326">
        <f t="shared" si="1"/>
        <v>234.00000000000003</v>
      </c>
    </row>
    <row r="49" spans="3:15" ht="18.75" thickBot="1">
      <c r="C49" s="577"/>
      <c r="D49" s="273">
        <v>1000</v>
      </c>
      <c r="E49" s="274">
        <v>600</v>
      </c>
      <c r="F49" s="275">
        <v>140</v>
      </c>
      <c r="G49" s="273">
        <v>4</v>
      </c>
      <c r="H49" s="276">
        <v>2.4</v>
      </c>
      <c r="I49" s="269">
        <v>0.336</v>
      </c>
      <c r="J49" s="270">
        <v>16</v>
      </c>
      <c r="K49" s="271">
        <v>5.376</v>
      </c>
      <c r="L49" s="278">
        <v>69.888</v>
      </c>
      <c r="M49" s="325">
        <f t="shared" si="0"/>
        <v>604.8000000000001</v>
      </c>
      <c r="N49" s="336">
        <v>1800</v>
      </c>
      <c r="O49" s="326">
        <f t="shared" si="1"/>
        <v>252.00000000000003</v>
      </c>
    </row>
    <row r="50" spans="3:15" ht="18.75" thickBot="1">
      <c r="C50" s="577"/>
      <c r="D50" s="273">
        <v>1000</v>
      </c>
      <c r="E50" s="274">
        <v>600</v>
      </c>
      <c r="F50" s="275">
        <v>150</v>
      </c>
      <c r="G50" s="273">
        <v>4</v>
      </c>
      <c r="H50" s="276">
        <v>2.4</v>
      </c>
      <c r="I50" s="269">
        <v>0.36</v>
      </c>
      <c r="J50" s="270">
        <v>16</v>
      </c>
      <c r="K50" s="271">
        <v>5.76</v>
      </c>
      <c r="L50" s="278">
        <v>74.88</v>
      </c>
      <c r="M50" s="325">
        <f t="shared" si="0"/>
        <v>648</v>
      </c>
      <c r="N50" s="336">
        <v>1800</v>
      </c>
      <c r="O50" s="326">
        <f t="shared" si="1"/>
        <v>270</v>
      </c>
    </row>
    <row r="51" spans="3:15" ht="18.75" thickBot="1">
      <c r="C51" s="577"/>
      <c r="D51" s="273">
        <v>1000</v>
      </c>
      <c r="E51" s="274">
        <v>600</v>
      </c>
      <c r="F51" s="275">
        <v>160</v>
      </c>
      <c r="G51" s="273">
        <v>3</v>
      </c>
      <c r="H51" s="276">
        <v>1.7999999999999998</v>
      </c>
      <c r="I51" s="277">
        <v>0.28800000000000003</v>
      </c>
      <c r="J51" s="270">
        <v>20</v>
      </c>
      <c r="K51" s="271">
        <v>5.760000000000001</v>
      </c>
      <c r="L51" s="278">
        <v>74.88000000000001</v>
      </c>
      <c r="M51" s="325">
        <f t="shared" si="0"/>
        <v>518.4000000000001</v>
      </c>
      <c r="N51" s="336">
        <v>1800</v>
      </c>
      <c r="O51" s="326">
        <f t="shared" si="1"/>
        <v>288.00000000000006</v>
      </c>
    </row>
    <row r="52" spans="3:15" ht="18.75" thickBot="1">
      <c r="C52" s="577"/>
      <c r="D52" s="273">
        <v>1000</v>
      </c>
      <c r="E52" s="274">
        <v>600</v>
      </c>
      <c r="F52" s="275">
        <v>170</v>
      </c>
      <c r="G52" s="273">
        <v>2</v>
      </c>
      <c r="H52" s="276">
        <v>1.2</v>
      </c>
      <c r="I52" s="277">
        <v>0.20400000000000001</v>
      </c>
      <c r="J52" s="270">
        <v>28</v>
      </c>
      <c r="K52" s="279">
        <v>5.712000000000001</v>
      </c>
      <c r="L52" s="278">
        <v>74.25600000000001</v>
      </c>
      <c r="M52" s="325">
        <f t="shared" si="0"/>
        <v>367.20000000000005</v>
      </c>
      <c r="N52" s="336">
        <v>1800</v>
      </c>
      <c r="O52" s="326">
        <f t="shared" si="1"/>
        <v>306.00000000000006</v>
      </c>
    </row>
    <row r="53" spans="3:15" ht="18.75" thickBot="1">
      <c r="C53" s="577"/>
      <c r="D53" s="273">
        <v>1000</v>
      </c>
      <c r="E53" s="274">
        <v>600</v>
      </c>
      <c r="F53" s="275">
        <v>180</v>
      </c>
      <c r="G53" s="273">
        <v>3</v>
      </c>
      <c r="H53" s="276">
        <v>1.7999999999999998</v>
      </c>
      <c r="I53" s="277">
        <v>0.324</v>
      </c>
      <c r="J53" s="270">
        <v>16</v>
      </c>
      <c r="K53" s="271">
        <v>5.184</v>
      </c>
      <c r="L53" s="278">
        <v>67.392</v>
      </c>
      <c r="M53" s="325">
        <f t="shared" si="0"/>
        <v>583.2</v>
      </c>
      <c r="N53" s="336">
        <v>1800</v>
      </c>
      <c r="O53" s="326">
        <f t="shared" si="1"/>
        <v>324.00000000000006</v>
      </c>
    </row>
    <row r="54" spans="3:15" ht="18.75" thickBot="1">
      <c r="C54" s="577"/>
      <c r="D54" s="273">
        <v>1000</v>
      </c>
      <c r="E54" s="274">
        <v>600</v>
      </c>
      <c r="F54" s="275">
        <v>190</v>
      </c>
      <c r="G54" s="273">
        <v>3</v>
      </c>
      <c r="H54" s="276">
        <v>1.7999999999999998</v>
      </c>
      <c r="I54" s="277">
        <v>0.34199999999999997</v>
      </c>
      <c r="J54" s="270">
        <v>16</v>
      </c>
      <c r="K54" s="271">
        <v>5.4719999999999995</v>
      </c>
      <c r="L54" s="278">
        <v>71.136</v>
      </c>
      <c r="M54" s="325">
        <f t="shared" si="0"/>
        <v>615.5999999999999</v>
      </c>
      <c r="N54" s="336">
        <v>1800</v>
      </c>
      <c r="O54" s="326">
        <f t="shared" si="1"/>
        <v>342</v>
      </c>
    </row>
    <row r="55" spans="3:15" ht="18.75" thickBot="1">
      <c r="C55" s="584"/>
      <c r="D55" s="288">
        <v>1000</v>
      </c>
      <c r="E55" s="289">
        <v>600</v>
      </c>
      <c r="F55" s="290">
        <v>200</v>
      </c>
      <c r="G55" s="288">
        <v>3</v>
      </c>
      <c r="H55" s="291">
        <v>1.7999999999999998</v>
      </c>
      <c r="I55" s="292">
        <v>0.36</v>
      </c>
      <c r="J55" s="293">
        <v>16</v>
      </c>
      <c r="K55" s="294">
        <v>5.76</v>
      </c>
      <c r="L55" s="295">
        <v>74.88</v>
      </c>
      <c r="M55" s="325">
        <f t="shared" si="0"/>
        <v>648</v>
      </c>
      <c r="N55" s="336">
        <v>1800</v>
      </c>
      <c r="O55" s="326">
        <f t="shared" si="1"/>
        <v>360.00000000000006</v>
      </c>
    </row>
  </sheetData>
  <sheetProtection/>
  <mergeCells count="15">
    <mergeCell ref="C26:C39"/>
    <mergeCell ref="C42:C55"/>
    <mergeCell ref="C5:O5"/>
    <mergeCell ref="C6:C7"/>
    <mergeCell ref="D6:D7"/>
    <mergeCell ref="E6:E7"/>
    <mergeCell ref="F6:F7"/>
    <mergeCell ref="G6:I6"/>
    <mergeCell ref="G1:M1"/>
    <mergeCell ref="N1:O1"/>
    <mergeCell ref="J6:K6"/>
    <mergeCell ref="L6:L7"/>
    <mergeCell ref="M6:O6"/>
    <mergeCell ref="C10:C23"/>
    <mergeCell ref="C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32"/>
  <sheetViews>
    <sheetView zoomScale="90" zoomScaleNormal="90" zoomScalePageLayoutView="0" workbookViewId="0" topLeftCell="A10">
      <selection activeCell="H6" sqref="H6"/>
    </sheetView>
  </sheetViews>
  <sheetFormatPr defaultColWidth="9.00390625" defaultRowHeight="12.75"/>
  <cols>
    <col min="1" max="1" width="24.75390625" style="0" customWidth="1"/>
    <col min="2" max="2" width="11.875" style="0" customWidth="1"/>
    <col min="3" max="3" width="10.00390625" style="0" customWidth="1"/>
    <col min="4" max="4" width="8.00390625" style="0" customWidth="1"/>
    <col min="5" max="5" width="16.75390625" style="0" customWidth="1"/>
    <col min="6" max="6" width="15.75390625" style="0" customWidth="1"/>
    <col min="7" max="7" width="12.875" style="0" customWidth="1"/>
    <col min="8" max="8" width="23.625" style="0" customWidth="1"/>
    <col min="9" max="9" width="12.75390625" style="0" customWidth="1"/>
    <col min="10" max="10" width="35.375" style="0" customWidth="1"/>
  </cols>
  <sheetData>
    <row r="1" spans="2:15" ht="85.5" customHeight="1" thickBot="1">
      <c r="B1" s="2"/>
      <c r="C1" s="2"/>
      <c r="D1" s="2"/>
      <c r="E1" s="2"/>
      <c r="F1" s="2"/>
      <c r="G1" s="2"/>
      <c r="H1" s="466"/>
      <c r="I1" s="739" t="s">
        <v>265</v>
      </c>
      <c r="J1" s="739"/>
      <c r="O1" s="248"/>
    </row>
    <row r="2" spans="1:15" ht="66.75" customHeight="1" thickBot="1">
      <c r="A2" t="s">
        <v>281</v>
      </c>
      <c r="B2" s="740" t="s">
        <v>272</v>
      </c>
      <c r="C2" s="741"/>
      <c r="D2" s="741"/>
      <c r="E2" s="741"/>
      <c r="F2" s="741"/>
      <c r="G2" s="741"/>
      <c r="H2" s="741"/>
      <c r="I2" s="741"/>
      <c r="J2" s="742"/>
      <c r="O2" s="248"/>
    </row>
    <row r="3" spans="2:10" ht="17.25" customHeight="1" thickBot="1">
      <c r="B3" s="758"/>
      <c r="C3" s="758"/>
      <c r="D3" s="758"/>
      <c r="E3" s="758"/>
      <c r="F3" s="758"/>
      <c r="G3" s="758"/>
      <c r="H3" s="758"/>
      <c r="I3" s="758"/>
      <c r="J3" s="758"/>
    </row>
    <row r="4" spans="2:10" ht="26.25" customHeight="1">
      <c r="B4" s="745" t="s">
        <v>256</v>
      </c>
      <c r="C4" s="746"/>
      <c r="D4" s="746"/>
      <c r="E4" s="746"/>
      <c r="F4" s="746"/>
      <c r="G4" s="746"/>
      <c r="H4" s="746"/>
      <c r="I4" s="746"/>
      <c r="J4" s="747"/>
    </row>
    <row r="5" spans="2:10" ht="12.75">
      <c r="B5" s="752"/>
      <c r="C5" s="753"/>
      <c r="D5" s="753"/>
      <c r="E5" s="753"/>
      <c r="F5" s="753"/>
      <c r="G5" s="753"/>
      <c r="H5" s="753"/>
      <c r="I5" s="753"/>
      <c r="J5" s="754"/>
    </row>
    <row r="6" spans="2:10" ht="64.5" customHeight="1">
      <c r="B6" s="755" t="s">
        <v>9</v>
      </c>
      <c r="C6" s="756"/>
      <c r="D6" s="757"/>
      <c r="E6" s="423" t="s">
        <v>1</v>
      </c>
      <c r="F6" s="423" t="s">
        <v>5</v>
      </c>
      <c r="G6" s="423" t="s">
        <v>10</v>
      </c>
      <c r="H6" s="423" t="s">
        <v>6</v>
      </c>
      <c r="I6" s="714" t="s">
        <v>2</v>
      </c>
      <c r="J6" s="715"/>
    </row>
    <row r="7" spans="2:10" ht="24" customHeight="1">
      <c r="B7" s="716" t="s">
        <v>201</v>
      </c>
      <c r="C7" s="717"/>
      <c r="D7" s="718"/>
      <c r="E7" s="719" t="s">
        <v>0</v>
      </c>
      <c r="F7" s="735">
        <v>0.044</v>
      </c>
      <c r="G7" s="424">
        <v>2150</v>
      </c>
      <c r="H7" s="720" t="s">
        <v>38</v>
      </c>
      <c r="I7" s="735" t="s">
        <v>3</v>
      </c>
      <c r="J7" s="748"/>
    </row>
    <row r="8" spans="2:10" ht="51.75" customHeight="1">
      <c r="B8" s="716" t="s">
        <v>4</v>
      </c>
      <c r="C8" s="717"/>
      <c r="D8" s="718"/>
      <c r="E8" s="719"/>
      <c r="F8" s="735"/>
      <c r="G8" s="424" t="s">
        <v>274</v>
      </c>
      <c r="H8" s="720"/>
      <c r="I8" s="712" t="s">
        <v>262</v>
      </c>
      <c r="J8" s="713"/>
    </row>
    <row r="9" spans="2:10" ht="41.25" customHeight="1">
      <c r="B9" s="716" t="s">
        <v>202</v>
      </c>
      <c r="C9" s="717"/>
      <c r="D9" s="718"/>
      <c r="E9" s="719"/>
      <c r="F9" s="735"/>
      <c r="G9" s="424" t="s">
        <v>275</v>
      </c>
      <c r="H9" s="720"/>
      <c r="I9" s="712" t="s">
        <v>259</v>
      </c>
      <c r="J9" s="713"/>
    </row>
    <row r="10" spans="2:10" ht="36" customHeight="1">
      <c r="B10" s="716" t="s">
        <v>203</v>
      </c>
      <c r="C10" s="717"/>
      <c r="D10" s="718"/>
      <c r="E10" s="719"/>
      <c r="F10" s="735"/>
      <c r="G10" s="424" t="s">
        <v>276</v>
      </c>
      <c r="H10" s="720"/>
      <c r="I10" s="712" t="s">
        <v>260</v>
      </c>
      <c r="J10" s="713"/>
    </row>
    <row r="11" spans="2:10" ht="33.75" customHeight="1">
      <c r="B11" s="716" t="s">
        <v>204</v>
      </c>
      <c r="C11" s="717"/>
      <c r="D11" s="718"/>
      <c r="E11" s="719"/>
      <c r="F11" s="735"/>
      <c r="G11" s="424" t="s">
        <v>277</v>
      </c>
      <c r="H11" s="720"/>
      <c r="I11" s="712" t="s">
        <v>261</v>
      </c>
      <c r="J11" s="713"/>
    </row>
    <row r="12" spans="2:10" ht="23.25" customHeight="1">
      <c r="B12" s="727" t="s">
        <v>35</v>
      </c>
      <c r="C12" s="728"/>
      <c r="D12" s="728"/>
      <c r="E12" s="728"/>
      <c r="F12" s="729"/>
      <c r="G12" s="424">
        <v>45</v>
      </c>
      <c r="H12" s="425"/>
      <c r="I12" s="731" t="s">
        <v>37</v>
      </c>
      <c r="J12" s="732"/>
    </row>
    <row r="13" spans="2:10" ht="24" customHeight="1">
      <c r="B13" s="727" t="s">
        <v>36</v>
      </c>
      <c r="C13" s="728"/>
      <c r="D13" s="728"/>
      <c r="E13" s="728"/>
      <c r="F13" s="729"/>
      <c r="G13" s="424">
        <v>65</v>
      </c>
      <c r="H13" s="425"/>
      <c r="I13" s="733"/>
      <c r="J13" s="734"/>
    </row>
    <row r="14" spans="2:10" ht="26.25" customHeight="1">
      <c r="B14" s="736" t="s">
        <v>39</v>
      </c>
      <c r="C14" s="737"/>
      <c r="D14" s="737"/>
      <c r="E14" s="737"/>
      <c r="F14" s="737"/>
      <c r="G14" s="737"/>
      <c r="H14" s="737"/>
      <c r="I14" s="737"/>
      <c r="J14" s="738"/>
    </row>
    <row r="15" spans="2:10" ht="25.5" customHeight="1">
      <c r="B15" s="749" t="s">
        <v>8</v>
      </c>
      <c r="C15" s="750"/>
      <c r="D15" s="750"/>
      <c r="E15" s="750"/>
      <c r="F15" s="751"/>
      <c r="G15" s="730" t="s">
        <v>13</v>
      </c>
      <c r="H15" s="730"/>
      <c r="I15" s="743" t="s">
        <v>12</v>
      </c>
      <c r="J15" s="744"/>
    </row>
    <row r="16" spans="2:10" ht="20.25" customHeight="1">
      <c r="B16" s="709" t="s">
        <v>14</v>
      </c>
      <c r="C16" s="710"/>
      <c r="D16" s="710"/>
      <c r="E16" s="710"/>
      <c r="F16" s="711"/>
      <c r="G16" s="735" t="s">
        <v>0</v>
      </c>
      <c r="H16" s="735"/>
      <c r="I16" s="712" t="s">
        <v>7</v>
      </c>
      <c r="J16" s="713"/>
    </row>
    <row r="17" spans="2:10" ht="20.25" customHeight="1">
      <c r="B17" s="709" t="s">
        <v>15</v>
      </c>
      <c r="C17" s="710"/>
      <c r="D17" s="710"/>
      <c r="E17" s="710"/>
      <c r="F17" s="711"/>
      <c r="G17" s="735" t="s">
        <v>17</v>
      </c>
      <c r="H17" s="735"/>
      <c r="I17" s="712" t="s">
        <v>16</v>
      </c>
      <c r="J17" s="713"/>
    </row>
    <row r="18" spans="2:10" ht="20.25" customHeight="1">
      <c r="B18" s="721" t="s">
        <v>18</v>
      </c>
      <c r="C18" s="722"/>
      <c r="D18" s="722"/>
      <c r="E18" s="722"/>
      <c r="F18" s="722"/>
      <c r="G18" s="722"/>
      <c r="H18" s="722"/>
      <c r="I18" s="722"/>
      <c r="J18" s="723"/>
    </row>
    <row r="19" spans="2:10" ht="20.25" customHeight="1">
      <c r="B19" s="709" t="s">
        <v>19</v>
      </c>
      <c r="C19" s="710"/>
      <c r="D19" s="710"/>
      <c r="E19" s="710"/>
      <c r="F19" s="711"/>
      <c r="G19" s="712">
        <v>0.044</v>
      </c>
      <c r="H19" s="712"/>
      <c r="I19" s="712" t="s">
        <v>22</v>
      </c>
      <c r="J19" s="713"/>
    </row>
    <row r="20" spans="2:10" ht="20.25" customHeight="1">
      <c r="B20" s="709" t="s">
        <v>20</v>
      </c>
      <c r="C20" s="710"/>
      <c r="D20" s="710"/>
      <c r="E20" s="710"/>
      <c r="F20" s="711"/>
      <c r="G20" s="712">
        <v>0.065</v>
      </c>
      <c r="H20" s="712"/>
      <c r="I20" s="712"/>
      <c r="J20" s="713"/>
    </row>
    <row r="21" spans="2:10" ht="20.25" customHeight="1">
      <c r="B21" s="709" t="s">
        <v>21</v>
      </c>
      <c r="C21" s="710"/>
      <c r="D21" s="710"/>
      <c r="E21" s="710"/>
      <c r="F21" s="711"/>
      <c r="G21" s="712">
        <v>0.15</v>
      </c>
      <c r="H21" s="712"/>
      <c r="I21" s="712"/>
      <c r="J21" s="713"/>
    </row>
    <row r="22" spans="2:10" ht="20.25" customHeight="1">
      <c r="B22" s="709" t="s">
        <v>23</v>
      </c>
      <c r="C22" s="710"/>
      <c r="D22" s="710"/>
      <c r="E22" s="710"/>
      <c r="F22" s="711"/>
      <c r="G22" s="712" t="s">
        <v>24</v>
      </c>
      <c r="H22" s="712"/>
      <c r="I22" s="712" t="s">
        <v>25</v>
      </c>
      <c r="J22" s="713"/>
    </row>
    <row r="23" spans="2:10" ht="20.25" customHeight="1">
      <c r="B23" s="709" t="s">
        <v>26</v>
      </c>
      <c r="C23" s="710"/>
      <c r="D23" s="710"/>
      <c r="E23" s="710"/>
      <c r="F23" s="711"/>
      <c r="G23" s="712">
        <v>40</v>
      </c>
      <c r="H23" s="712"/>
      <c r="I23" s="712" t="s">
        <v>30</v>
      </c>
      <c r="J23" s="713"/>
    </row>
    <row r="24" spans="2:10" ht="20.25" customHeight="1">
      <c r="B24" s="709" t="s">
        <v>27</v>
      </c>
      <c r="C24" s="710"/>
      <c r="D24" s="710"/>
      <c r="E24" s="710"/>
      <c r="F24" s="711"/>
      <c r="G24" s="712">
        <v>2</v>
      </c>
      <c r="H24" s="712"/>
      <c r="I24" s="712"/>
      <c r="J24" s="713"/>
    </row>
    <row r="25" spans="2:17" ht="20.25" customHeight="1">
      <c r="B25" s="709" t="s">
        <v>28</v>
      </c>
      <c r="C25" s="710"/>
      <c r="D25" s="710"/>
      <c r="E25" s="710"/>
      <c r="F25" s="711"/>
      <c r="G25" s="712">
        <v>2</v>
      </c>
      <c r="H25" s="712"/>
      <c r="I25" s="712"/>
      <c r="J25" s="713"/>
      <c r="Q25" s="1"/>
    </row>
    <row r="26" spans="2:10" ht="20.25" customHeight="1">
      <c r="B26" s="709" t="s">
        <v>29</v>
      </c>
      <c r="C26" s="710"/>
      <c r="D26" s="710"/>
      <c r="E26" s="710"/>
      <c r="F26" s="711"/>
      <c r="G26" s="712">
        <v>75</v>
      </c>
      <c r="H26" s="712"/>
      <c r="I26" s="712" t="s">
        <v>32</v>
      </c>
      <c r="J26" s="713"/>
    </row>
    <row r="27" spans="2:10" ht="20.25" customHeight="1">
      <c r="B27" s="709" t="s">
        <v>44</v>
      </c>
      <c r="C27" s="710"/>
      <c r="D27" s="710"/>
      <c r="E27" s="710"/>
      <c r="F27" s="711"/>
      <c r="G27" s="712">
        <v>100</v>
      </c>
      <c r="H27" s="712"/>
      <c r="I27" s="712" t="s">
        <v>45</v>
      </c>
      <c r="J27" s="713"/>
    </row>
    <row r="28" spans="2:10" ht="20.25" customHeight="1">
      <c r="B28" s="709" t="s">
        <v>31</v>
      </c>
      <c r="C28" s="710"/>
      <c r="D28" s="710"/>
      <c r="E28" s="710"/>
      <c r="F28" s="711"/>
      <c r="G28" s="712" t="s">
        <v>34</v>
      </c>
      <c r="H28" s="712"/>
      <c r="I28" s="712" t="s">
        <v>33</v>
      </c>
      <c r="J28" s="713"/>
    </row>
    <row r="29" spans="2:10" ht="20.25" customHeight="1">
      <c r="B29" s="709" t="s">
        <v>41</v>
      </c>
      <c r="C29" s="710"/>
      <c r="D29" s="710"/>
      <c r="E29" s="710"/>
      <c r="F29" s="711"/>
      <c r="G29" s="712">
        <v>100</v>
      </c>
      <c r="H29" s="712"/>
      <c r="I29" s="712" t="s">
        <v>40</v>
      </c>
      <c r="J29" s="713"/>
    </row>
    <row r="30" spans="2:10" ht="20.25" customHeight="1">
      <c r="B30" s="709" t="s">
        <v>42</v>
      </c>
      <c r="C30" s="710"/>
      <c r="D30" s="710"/>
      <c r="E30" s="710"/>
      <c r="F30" s="711"/>
      <c r="G30" s="712">
        <v>120</v>
      </c>
      <c r="H30" s="712"/>
      <c r="I30" s="712"/>
      <c r="J30" s="713"/>
    </row>
    <row r="31" spans="2:10" ht="20.25" customHeight="1">
      <c r="B31" s="709" t="s">
        <v>43</v>
      </c>
      <c r="C31" s="710"/>
      <c r="D31" s="710"/>
      <c r="E31" s="710"/>
      <c r="F31" s="711"/>
      <c r="G31" s="712">
        <v>60</v>
      </c>
      <c r="H31" s="712"/>
      <c r="I31" s="712"/>
      <c r="J31" s="713"/>
    </row>
    <row r="32" spans="2:10" ht="20.25" customHeight="1" thickBot="1">
      <c r="B32" s="724" t="s">
        <v>11</v>
      </c>
      <c r="C32" s="725"/>
      <c r="D32" s="725"/>
      <c r="E32" s="725"/>
      <c r="F32" s="725"/>
      <c r="G32" s="725"/>
      <c r="H32" s="725"/>
      <c r="I32" s="725"/>
      <c r="J32" s="726"/>
    </row>
  </sheetData>
  <sheetProtection/>
  <mergeCells count="68">
    <mergeCell ref="B3:J3"/>
    <mergeCell ref="B7:D7"/>
    <mergeCell ref="B16:F16"/>
    <mergeCell ref="B17:F17"/>
    <mergeCell ref="I11:J11"/>
    <mergeCell ref="I16:J16"/>
    <mergeCell ref="B11:D11"/>
    <mergeCell ref="I1:J1"/>
    <mergeCell ref="B2:J2"/>
    <mergeCell ref="I15:J15"/>
    <mergeCell ref="I8:J8"/>
    <mergeCell ref="B4:J4"/>
    <mergeCell ref="I7:J7"/>
    <mergeCell ref="B15:F15"/>
    <mergeCell ref="B5:J5"/>
    <mergeCell ref="B8:D8"/>
    <mergeCell ref="B6:D6"/>
    <mergeCell ref="I12:J13"/>
    <mergeCell ref="F7:F11"/>
    <mergeCell ref="G21:H21"/>
    <mergeCell ref="G16:H16"/>
    <mergeCell ref="G17:H17"/>
    <mergeCell ref="B14:J14"/>
    <mergeCell ref="B32:J32"/>
    <mergeCell ref="B12:F12"/>
    <mergeCell ref="B13:F13"/>
    <mergeCell ref="G15:H15"/>
    <mergeCell ref="G27:H27"/>
    <mergeCell ref="I26:J26"/>
    <mergeCell ref="G20:H20"/>
    <mergeCell ref="G19:H19"/>
    <mergeCell ref="I27:J27"/>
    <mergeCell ref="B19:F19"/>
    <mergeCell ref="G25:H25"/>
    <mergeCell ref="I23:J25"/>
    <mergeCell ref="I22:J22"/>
    <mergeCell ref="I17:J17"/>
    <mergeCell ref="B21:F21"/>
    <mergeCell ref="G22:H22"/>
    <mergeCell ref="B20:F20"/>
    <mergeCell ref="I19:J21"/>
    <mergeCell ref="B26:F26"/>
    <mergeCell ref="I9:J9"/>
    <mergeCell ref="G23:H23"/>
    <mergeCell ref="G24:H24"/>
    <mergeCell ref="B10:D10"/>
    <mergeCell ref="B18:J18"/>
    <mergeCell ref="B25:F25"/>
    <mergeCell ref="B22:F22"/>
    <mergeCell ref="B23:F23"/>
    <mergeCell ref="B24:F24"/>
    <mergeCell ref="B27:F27"/>
    <mergeCell ref="B28:F28"/>
    <mergeCell ref="B29:F29"/>
    <mergeCell ref="B30:F30"/>
    <mergeCell ref="I6:J6"/>
    <mergeCell ref="B9:D9"/>
    <mergeCell ref="E7:E11"/>
    <mergeCell ref="H7:H11"/>
    <mergeCell ref="I10:J10"/>
    <mergeCell ref="G26:H26"/>
    <mergeCell ref="B31:F31"/>
    <mergeCell ref="G29:H29"/>
    <mergeCell ref="G30:H30"/>
    <mergeCell ref="G31:H31"/>
    <mergeCell ref="I28:J28"/>
    <mergeCell ref="I29:J31"/>
    <mergeCell ref="G28:H28"/>
  </mergeCells>
  <printOptions/>
  <pageMargins left="0.3937007874015748" right="0.3937007874015748" top="0.3937007874015748" bottom="0.5905511811023623" header="0.3937007874015748" footer="0.31496062992125984"/>
  <pageSetup horizontalDpi="600" verticalDpi="600" orientation="landscape" paperSize="9" scale="95" r:id="rId2"/>
  <headerFooter alignWithMargins="0">
    <oddFooter>&amp;CООО «Утеплитель Групп»
тел: 8(351) 200-34-46&amp;R&amp;P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="90" zoomScaleNormal="90" zoomScalePageLayoutView="0" workbookViewId="0" topLeftCell="A1">
      <selection activeCell="N38" sqref="N38"/>
    </sheetView>
  </sheetViews>
  <sheetFormatPr defaultColWidth="9.00390625" defaultRowHeight="12.75"/>
  <cols>
    <col min="1" max="1" width="19.375" style="0" customWidth="1"/>
    <col min="3" max="3" width="24.25390625" style="0" customWidth="1"/>
    <col min="10" max="10" width="10.75390625" style="0" customWidth="1"/>
    <col min="12" max="12" width="15.25390625" style="0" customWidth="1"/>
    <col min="13" max="13" width="19.00390625" style="0" customWidth="1"/>
    <col min="14" max="14" width="17.00390625" style="0" customWidth="1"/>
    <col min="15" max="15" width="15.875" style="0" customWidth="1"/>
  </cols>
  <sheetData>
    <row r="1" spans="8:18" ht="62.25" customHeight="1">
      <c r="H1" s="197"/>
      <c r="I1" s="197"/>
      <c r="J1" s="197"/>
      <c r="K1" s="197"/>
      <c r="L1" s="197"/>
      <c r="M1" s="197"/>
      <c r="N1" s="595" t="s">
        <v>265</v>
      </c>
      <c r="O1" s="595"/>
      <c r="P1" s="200"/>
      <c r="R1" s="212"/>
    </row>
    <row r="2" spans="3:15" ht="28.5" thickBot="1">
      <c r="C2" s="3" t="s">
        <v>65</v>
      </c>
      <c r="D2" s="4"/>
      <c r="E2" s="4"/>
      <c r="F2" s="4"/>
      <c r="G2" s="5"/>
      <c r="H2" s="4"/>
      <c r="I2" s="6"/>
      <c r="J2" s="5"/>
      <c r="K2" s="7"/>
      <c r="L2" s="596"/>
      <c r="M2" s="596"/>
      <c r="N2" s="596"/>
      <c r="O2" s="596"/>
    </row>
    <row r="3" spans="1:15" ht="20.25" customHeight="1">
      <c r="A3" s="566" t="s">
        <v>281</v>
      </c>
      <c r="C3" s="578" t="s">
        <v>264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80"/>
    </row>
    <row r="4" spans="3:18" ht="18.75" customHeight="1" thickBot="1">
      <c r="C4" s="581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  <c r="R4" s="465"/>
    </row>
    <row r="5" spans="3:15" ht="35.25" customHeight="1" thickBot="1">
      <c r="C5" s="597" t="s">
        <v>66</v>
      </c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</row>
    <row r="6" spans="3:15" ht="18" customHeight="1">
      <c r="C6" s="572" t="s">
        <v>48</v>
      </c>
      <c r="D6" s="588" t="s">
        <v>49</v>
      </c>
      <c r="E6" s="590" t="s">
        <v>50</v>
      </c>
      <c r="F6" s="592" t="s">
        <v>51</v>
      </c>
      <c r="G6" s="586" t="s">
        <v>52</v>
      </c>
      <c r="H6" s="598"/>
      <c r="I6" s="599"/>
      <c r="J6" s="600" t="s">
        <v>53</v>
      </c>
      <c r="K6" s="601"/>
      <c r="L6" s="572" t="s">
        <v>54</v>
      </c>
      <c r="M6" s="586" t="s">
        <v>55</v>
      </c>
      <c r="N6" s="598"/>
      <c r="O6" s="599"/>
    </row>
    <row r="7" spans="3:15" ht="72.75" customHeight="1" thickBot="1">
      <c r="C7" s="573"/>
      <c r="D7" s="589"/>
      <c r="E7" s="591"/>
      <c r="F7" s="593"/>
      <c r="G7" s="164" t="s">
        <v>56</v>
      </c>
      <c r="H7" s="165" t="s">
        <v>85</v>
      </c>
      <c r="I7" s="166" t="s">
        <v>86</v>
      </c>
      <c r="J7" s="167" t="s">
        <v>57</v>
      </c>
      <c r="K7" s="168" t="s">
        <v>86</v>
      </c>
      <c r="L7" s="573"/>
      <c r="M7" s="169" t="s">
        <v>58</v>
      </c>
      <c r="N7" s="165" t="s">
        <v>86</v>
      </c>
      <c r="O7" s="170" t="s">
        <v>85</v>
      </c>
    </row>
    <row r="8" spans="3:15" ht="36" customHeight="1" thickBot="1">
      <c r="C8" s="339" t="s">
        <v>67</v>
      </c>
      <c r="D8" s="340">
        <v>1000</v>
      </c>
      <c r="E8" s="341">
        <v>600</v>
      </c>
      <c r="F8" s="342">
        <v>50</v>
      </c>
      <c r="G8" s="340">
        <v>12</v>
      </c>
      <c r="H8" s="343">
        <v>7.199999999999999</v>
      </c>
      <c r="I8" s="344">
        <v>0.36</v>
      </c>
      <c r="J8" s="345">
        <v>16</v>
      </c>
      <c r="K8" s="346">
        <v>5.76</v>
      </c>
      <c r="L8" s="347">
        <v>74.88</v>
      </c>
      <c r="M8" s="348">
        <f>N8*I8</f>
        <v>972</v>
      </c>
      <c r="N8" s="349">
        <v>2700</v>
      </c>
      <c r="O8" s="350">
        <f>M8/H8</f>
        <v>135</v>
      </c>
    </row>
    <row r="9" spans="3:15" ht="38.25" customHeight="1" thickBot="1">
      <c r="C9" s="297" t="s">
        <v>255</v>
      </c>
      <c r="D9" s="229">
        <v>1000</v>
      </c>
      <c r="E9" s="230">
        <v>600</v>
      </c>
      <c r="F9" s="231">
        <v>60</v>
      </c>
      <c r="G9" s="229">
        <v>10</v>
      </c>
      <c r="H9" s="232">
        <v>6</v>
      </c>
      <c r="I9" s="298">
        <v>0.36</v>
      </c>
      <c r="J9" s="218">
        <v>16</v>
      </c>
      <c r="K9" s="299">
        <v>5.76</v>
      </c>
      <c r="L9" s="233">
        <v>74.88</v>
      </c>
      <c r="M9" s="348">
        <f aca="true" t="shared" si="0" ref="M9:M23">N9*I9</f>
        <v>972</v>
      </c>
      <c r="N9" s="349">
        <v>2700</v>
      </c>
      <c r="O9" s="350">
        <f aca="true" t="shared" si="1" ref="O9:O34">M9/H9</f>
        <v>162</v>
      </c>
    </row>
    <row r="10" spans="3:15" ht="16.5" customHeight="1" thickBot="1">
      <c r="C10" s="602" t="s">
        <v>68</v>
      </c>
      <c r="D10" s="229">
        <v>1000</v>
      </c>
      <c r="E10" s="230">
        <v>600</v>
      </c>
      <c r="F10" s="231">
        <v>70</v>
      </c>
      <c r="G10" s="229">
        <v>8</v>
      </c>
      <c r="H10" s="300">
        <v>4.8</v>
      </c>
      <c r="I10" s="298">
        <v>0.336</v>
      </c>
      <c r="J10" s="218">
        <v>16</v>
      </c>
      <c r="K10" s="299">
        <v>5.376</v>
      </c>
      <c r="L10" s="233">
        <v>69.888</v>
      </c>
      <c r="M10" s="348">
        <f t="shared" si="0"/>
        <v>907.2</v>
      </c>
      <c r="N10" s="349">
        <v>2700</v>
      </c>
      <c r="O10" s="350">
        <f t="shared" si="1"/>
        <v>189.00000000000003</v>
      </c>
    </row>
    <row r="11" spans="3:15" ht="16.5" thickBot="1">
      <c r="C11" s="602"/>
      <c r="D11" s="229">
        <v>1000</v>
      </c>
      <c r="E11" s="230">
        <v>600</v>
      </c>
      <c r="F11" s="231">
        <v>80</v>
      </c>
      <c r="G11" s="229">
        <v>7</v>
      </c>
      <c r="H11" s="232">
        <v>4.2</v>
      </c>
      <c r="I11" s="301">
        <v>0.336</v>
      </c>
      <c r="J11" s="218">
        <v>16</v>
      </c>
      <c r="K11" s="299">
        <v>5.376</v>
      </c>
      <c r="L11" s="233">
        <v>69.888</v>
      </c>
      <c r="M11" s="348">
        <f t="shared" si="0"/>
        <v>907.2</v>
      </c>
      <c r="N11" s="349">
        <v>2700</v>
      </c>
      <c r="O11" s="350">
        <f t="shared" si="1"/>
        <v>216</v>
      </c>
    </row>
    <row r="12" spans="3:15" ht="16.5" thickBot="1">
      <c r="C12" s="602"/>
      <c r="D12" s="229">
        <v>1000</v>
      </c>
      <c r="E12" s="230">
        <v>600</v>
      </c>
      <c r="F12" s="231">
        <v>90</v>
      </c>
      <c r="G12" s="229">
        <v>5</v>
      </c>
      <c r="H12" s="232">
        <v>3</v>
      </c>
      <c r="I12" s="301">
        <v>0.27</v>
      </c>
      <c r="J12" s="218">
        <v>20</v>
      </c>
      <c r="K12" s="302">
        <v>5.4</v>
      </c>
      <c r="L12" s="233">
        <v>70.2</v>
      </c>
      <c r="M12" s="348">
        <f t="shared" si="0"/>
        <v>729</v>
      </c>
      <c r="N12" s="349">
        <v>2700</v>
      </c>
      <c r="O12" s="350">
        <f t="shared" si="1"/>
        <v>243</v>
      </c>
    </row>
    <row r="13" spans="3:15" ht="16.5" thickBot="1">
      <c r="C13" s="602"/>
      <c r="D13" s="229">
        <v>1000</v>
      </c>
      <c r="E13" s="230">
        <v>600</v>
      </c>
      <c r="F13" s="231">
        <v>100</v>
      </c>
      <c r="G13" s="229">
        <v>6</v>
      </c>
      <c r="H13" s="232">
        <v>3.5999999999999996</v>
      </c>
      <c r="I13" s="301">
        <v>0.36</v>
      </c>
      <c r="J13" s="218">
        <v>16</v>
      </c>
      <c r="K13" s="299">
        <v>5.76</v>
      </c>
      <c r="L13" s="233">
        <v>74.88</v>
      </c>
      <c r="M13" s="348">
        <f t="shared" si="0"/>
        <v>972</v>
      </c>
      <c r="N13" s="349">
        <v>2700</v>
      </c>
      <c r="O13" s="350">
        <f t="shared" si="1"/>
        <v>270</v>
      </c>
    </row>
    <row r="14" spans="3:15" ht="16.5" thickBot="1">
      <c r="C14" s="602"/>
      <c r="D14" s="229">
        <v>1000</v>
      </c>
      <c r="E14" s="230">
        <v>600</v>
      </c>
      <c r="F14" s="231">
        <v>110</v>
      </c>
      <c r="G14" s="229">
        <v>3</v>
      </c>
      <c r="H14" s="232">
        <v>1.7999999999999998</v>
      </c>
      <c r="I14" s="301">
        <v>0.198</v>
      </c>
      <c r="J14" s="218">
        <v>28</v>
      </c>
      <c r="K14" s="299">
        <v>5.5440000000000005</v>
      </c>
      <c r="L14" s="233">
        <v>72.072</v>
      </c>
      <c r="M14" s="348">
        <f t="shared" si="0"/>
        <v>534.6</v>
      </c>
      <c r="N14" s="349">
        <v>2700</v>
      </c>
      <c r="O14" s="350">
        <f t="shared" si="1"/>
        <v>297.00000000000006</v>
      </c>
    </row>
    <row r="15" spans="3:15" ht="16.5" thickBot="1">
      <c r="C15" s="602"/>
      <c r="D15" s="229">
        <v>1000</v>
      </c>
      <c r="E15" s="230">
        <v>600</v>
      </c>
      <c r="F15" s="231">
        <v>120</v>
      </c>
      <c r="G15" s="229">
        <v>5</v>
      </c>
      <c r="H15" s="300">
        <v>3</v>
      </c>
      <c r="I15" s="301">
        <v>0.36</v>
      </c>
      <c r="J15" s="218">
        <v>16</v>
      </c>
      <c r="K15" s="299">
        <v>5.76</v>
      </c>
      <c r="L15" s="233">
        <v>74.88</v>
      </c>
      <c r="M15" s="348">
        <f t="shared" si="0"/>
        <v>972</v>
      </c>
      <c r="N15" s="349">
        <v>2700</v>
      </c>
      <c r="O15" s="350">
        <f t="shared" si="1"/>
        <v>324</v>
      </c>
    </row>
    <row r="16" spans="3:15" ht="16.5" thickBot="1">
      <c r="C16" s="602"/>
      <c r="D16" s="229">
        <v>1000</v>
      </c>
      <c r="E16" s="230">
        <v>600</v>
      </c>
      <c r="F16" s="231">
        <v>130</v>
      </c>
      <c r="G16" s="229">
        <v>3</v>
      </c>
      <c r="H16" s="232">
        <v>1.7999999999999998</v>
      </c>
      <c r="I16" s="298">
        <v>0.23399999999999999</v>
      </c>
      <c r="J16" s="218">
        <v>24</v>
      </c>
      <c r="K16" s="299">
        <v>5.616</v>
      </c>
      <c r="L16" s="233">
        <v>73.008</v>
      </c>
      <c r="M16" s="348">
        <f t="shared" si="0"/>
        <v>631.8</v>
      </c>
      <c r="N16" s="349">
        <v>2700</v>
      </c>
      <c r="O16" s="350">
        <f t="shared" si="1"/>
        <v>351</v>
      </c>
    </row>
    <row r="17" spans="3:15" ht="16.5" thickBot="1">
      <c r="C17" s="602"/>
      <c r="D17" s="229">
        <v>1000</v>
      </c>
      <c r="E17" s="230">
        <v>600</v>
      </c>
      <c r="F17" s="231">
        <v>140</v>
      </c>
      <c r="G17" s="229">
        <v>4</v>
      </c>
      <c r="H17" s="232">
        <v>2.4</v>
      </c>
      <c r="I17" s="298">
        <v>0.336</v>
      </c>
      <c r="J17" s="218">
        <v>16</v>
      </c>
      <c r="K17" s="302">
        <v>5.376</v>
      </c>
      <c r="L17" s="233">
        <v>69.888</v>
      </c>
      <c r="M17" s="348">
        <f t="shared" si="0"/>
        <v>907.2</v>
      </c>
      <c r="N17" s="349">
        <v>2700</v>
      </c>
      <c r="O17" s="350">
        <f t="shared" si="1"/>
        <v>378.00000000000006</v>
      </c>
    </row>
    <row r="18" spans="3:15" ht="16.5" thickBot="1">
      <c r="C18" s="602"/>
      <c r="D18" s="229">
        <v>1000</v>
      </c>
      <c r="E18" s="230">
        <v>600</v>
      </c>
      <c r="F18" s="231">
        <v>150</v>
      </c>
      <c r="G18" s="229">
        <v>4</v>
      </c>
      <c r="H18" s="232">
        <v>2.4</v>
      </c>
      <c r="I18" s="298">
        <v>0.36</v>
      </c>
      <c r="J18" s="218">
        <v>16</v>
      </c>
      <c r="K18" s="299">
        <v>5.76</v>
      </c>
      <c r="L18" s="233">
        <v>74.88</v>
      </c>
      <c r="M18" s="348">
        <f t="shared" si="0"/>
        <v>972</v>
      </c>
      <c r="N18" s="349">
        <v>2700</v>
      </c>
      <c r="O18" s="350">
        <f t="shared" si="1"/>
        <v>405</v>
      </c>
    </row>
    <row r="19" spans="3:15" ht="16.5" thickBot="1">
      <c r="C19" s="602"/>
      <c r="D19" s="229">
        <v>1000</v>
      </c>
      <c r="E19" s="230">
        <v>600</v>
      </c>
      <c r="F19" s="231">
        <v>160</v>
      </c>
      <c r="G19" s="229">
        <v>3</v>
      </c>
      <c r="H19" s="232">
        <v>1.7999999999999998</v>
      </c>
      <c r="I19" s="301">
        <v>0.28800000000000003</v>
      </c>
      <c r="J19" s="218">
        <v>20</v>
      </c>
      <c r="K19" s="299">
        <v>5.760000000000001</v>
      </c>
      <c r="L19" s="233">
        <v>74.88000000000001</v>
      </c>
      <c r="M19" s="348">
        <f t="shared" si="0"/>
        <v>777.6000000000001</v>
      </c>
      <c r="N19" s="349">
        <v>2700</v>
      </c>
      <c r="O19" s="350">
        <f t="shared" si="1"/>
        <v>432.0000000000001</v>
      </c>
    </row>
    <row r="20" spans="3:15" ht="16.5" thickBot="1">
      <c r="C20" s="602"/>
      <c r="D20" s="229">
        <v>1000</v>
      </c>
      <c r="E20" s="230">
        <v>600</v>
      </c>
      <c r="F20" s="231">
        <v>170</v>
      </c>
      <c r="G20" s="229">
        <v>2</v>
      </c>
      <c r="H20" s="300">
        <v>1.2</v>
      </c>
      <c r="I20" s="301">
        <v>0.20400000000000001</v>
      </c>
      <c r="J20" s="218">
        <v>28</v>
      </c>
      <c r="K20" s="299">
        <v>5.712000000000001</v>
      </c>
      <c r="L20" s="233">
        <v>74.25600000000001</v>
      </c>
      <c r="M20" s="348">
        <f t="shared" si="0"/>
        <v>550.8000000000001</v>
      </c>
      <c r="N20" s="349">
        <v>2700</v>
      </c>
      <c r="O20" s="350">
        <f t="shared" si="1"/>
        <v>459.00000000000006</v>
      </c>
    </row>
    <row r="21" spans="3:15" ht="16.5" thickBot="1">
      <c r="C21" s="602"/>
      <c r="D21" s="229">
        <v>1000</v>
      </c>
      <c r="E21" s="230">
        <v>600</v>
      </c>
      <c r="F21" s="231">
        <v>180</v>
      </c>
      <c r="G21" s="229">
        <v>3</v>
      </c>
      <c r="H21" s="232">
        <v>1.7999999999999998</v>
      </c>
      <c r="I21" s="301">
        <v>0.324</v>
      </c>
      <c r="J21" s="218">
        <v>16</v>
      </c>
      <c r="K21" s="299">
        <v>5.184</v>
      </c>
      <c r="L21" s="233">
        <v>67.392</v>
      </c>
      <c r="M21" s="348">
        <f t="shared" si="0"/>
        <v>874.8000000000001</v>
      </c>
      <c r="N21" s="349">
        <v>2700</v>
      </c>
      <c r="O21" s="350">
        <f t="shared" si="1"/>
        <v>486.0000000000001</v>
      </c>
    </row>
    <row r="22" spans="3:15" ht="16.5" thickBot="1">
      <c r="C22" s="602"/>
      <c r="D22" s="229">
        <v>1000</v>
      </c>
      <c r="E22" s="230">
        <v>600</v>
      </c>
      <c r="F22" s="231">
        <v>190</v>
      </c>
      <c r="G22" s="229">
        <v>3</v>
      </c>
      <c r="H22" s="232">
        <v>1.7999999999999998</v>
      </c>
      <c r="I22" s="301">
        <v>0.34199999999999997</v>
      </c>
      <c r="J22" s="218">
        <v>16</v>
      </c>
      <c r="K22" s="302">
        <v>5.4719999999999995</v>
      </c>
      <c r="L22" s="233">
        <v>71.136</v>
      </c>
      <c r="M22" s="348">
        <f t="shared" si="0"/>
        <v>923.4</v>
      </c>
      <c r="N22" s="349">
        <v>2700</v>
      </c>
      <c r="O22" s="350">
        <f t="shared" si="1"/>
        <v>513</v>
      </c>
    </row>
    <row r="23" spans="3:15" ht="171.75" customHeight="1" thickBot="1">
      <c r="C23" s="603"/>
      <c r="D23" s="234">
        <v>1000</v>
      </c>
      <c r="E23" s="235">
        <v>600</v>
      </c>
      <c r="F23" s="236">
        <v>200</v>
      </c>
      <c r="G23" s="234">
        <v>3</v>
      </c>
      <c r="H23" s="237">
        <v>1.7999999999999998</v>
      </c>
      <c r="I23" s="303">
        <v>0.36</v>
      </c>
      <c r="J23" s="239">
        <v>16</v>
      </c>
      <c r="K23" s="304">
        <v>5.76</v>
      </c>
      <c r="L23" s="241">
        <v>74.88</v>
      </c>
      <c r="M23" s="348">
        <f t="shared" si="0"/>
        <v>972</v>
      </c>
      <c r="N23" s="349">
        <v>2700</v>
      </c>
      <c r="O23" s="350">
        <f t="shared" si="1"/>
        <v>540</v>
      </c>
    </row>
    <row r="24" spans="3:15" ht="42.75" customHeight="1" thickBot="1">
      <c r="C24" s="339" t="s">
        <v>273</v>
      </c>
      <c r="D24" s="340">
        <v>1000</v>
      </c>
      <c r="E24" s="341">
        <v>600</v>
      </c>
      <c r="F24" s="342">
        <v>50</v>
      </c>
      <c r="G24" s="340">
        <v>6</v>
      </c>
      <c r="H24" s="343">
        <v>3.5999999999999996</v>
      </c>
      <c r="I24" s="344">
        <v>0.18</v>
      </c>
      <c r="J24" s="345">
        <v>32</v>
      </c>
      <c r="K24" s="346">
        <v>5.76</v>
      </c>
      <c r="L24" s="347">
        <v>74.88</v>
      </c>
      <c r="M24" s="351">
        <f>N24*I24</f>
        <v>765</v>
      </c>
      <c r="N24" s="349">
        <v>4250</v>
      </c>
      <c r="O24" s="350">
        <f t="shared" si="1"/>
        <v>212.50000000000003</v>
      </c>
    </row>
    <row r="25" spans="3:15" ht="33.75" customHeight="1" thickBot="1">
      <c r="C25" s="297" t="s">
        <v>78</v>
      </c>
      <c r="D25" s="229">
        <v>1000</v>
      </c>
      <c r="E25" s="230">
        <v>600</v>
      </c>
      <c r="F25" s="231">
        <v>60</v>
      </c>
      <c r="G25" s="229">
        <v>5</v>
      </c>
      <c r="H25" s="232">
        <v>3</v>
      </c>
      <c r="I25" s="298">
        <v>0.18</v>
      </c>
      <c r="J25" s="218">
        <v>32</v>
      </c>
      <c r="K25" s="302">
        <v>5.76</v>
      </c>
      <c r="L25" s="233">
        <v>74.88</v>
      </c>
      <c r="M25" s="351">
        <f aca="true" t="shared" si="2" ref="M25:M33">N25*I25</f>
        <v>765</v>
      </c>
      <c r="N25" s="349">
        <v>4250</v>
      </c>
      <c r="O25" s="350">
        <f t="shared" si="1"/>
        <v>255</v>
      </c>
    </row>
    <row r="26" spans="3:15" ht="16.5" customHeight="1" thickBot="1">
      <c r="C26" s="602" t="s">
        <v>69</v>
      </c>
      <c r="D26" s="229">
        <v>1000</v>
      </c>
      <c r="E26" s="230">
        <v>600</v>
      </c>
      <c r="F26" s="231">
        <v>70</v>
      </c>
      <c r="G26" s="229">
        <v>3</v>
      </c>
      <c r="H26" s="232">
        <v>1.7999999999999998</v>
      </c>
      <c r="I26" s="298">
        <v>0.126</v>
      </c>
      <c r="J26" s="218">
        <v>44</v>
      </c>
      <c r="K26" s="299">
        <v>5.5440000000000005</v>
      </c>
      <c r="L26" s="233">
        <v>72.072</v>
      </c>
      <c r="M26" s="351">
        <f t="shared" si="2"/>
        <v>535.5</v>
      </c>
      <c r="N26" s="349">
        <v>4250</v>
      </c>
      <c r="O26" s="350">
        <f t="shared" si="1"/>
        <v>297.50000000000006</v>
      </c>
    </row>
    <row r="27" spans="3:15" ht="16.5" thickBot="1">
      <c r="C27" s="602"/>
      <c r="D27" s="229">
        <v>1000</v>
      </c>
      <c r="E27" s="230">
        <v>600</v>
      </c>
      <c r="F27" s="231">
        <v>80</v>
      </c>
      <c r="G27" s="229">
        <v>4</v>
      </c>
      <c r="H27" s="232">
        <v>2.4</v>
      </c>
      <c r="I27" s="301">
        <v>0.192</v>
      </c>
      <c r="J27" s="218">
        <v>28</v>
      </c>
      <c r="K27" s="299">
        <v>5.376</v>
      </c>
      <c r="L27" s="233">
        <v>69.888</v>
      </c>
      <c r="M27" s="351">
        <f t="shared" si="2"/>
        <v>816</v>
      </c>
      <c r="N27" s="349">
        <v>4250</v>
      </c>
      <c r="O27" s="350">
        <f t="shared" si="1"/>
        <v>340</v>
      </c>
    </row>
    <row r="28" spans="3:15" ht="16.5" thickBot="1">
      <c r="C28" s="602"/>
      <c r="D28" s="229">
        <v>1000</v>
      </c>
      <c r="E28" s="230">
        <v>600</v>
      </c>
      <c r="F28" s="231">
        <v>90</v>
      </c>
      <c r="G28" s="229">
        <v>2</v>
      </c>
      <c r="H28" s="300">
        <v>1.2</v>
      </c>
      <c r="I28" s="301">
        <v>0.108</v>
      </c>
      <c r="J28" s="218">
        <v>52</v>
      </c>
      <c r="K28" s="299">
        <v>5.616</v>
      </c>
      <c r="L28" s="233">
        <v>73.008</v>
      </c>
      <c r="M28" s="351">
        <f t="shared" si="2"/>
        <v>459</v>
      </c>
      <c r="N28" s="349">
        <v>4250</v>
      </c>
      <c r="O28" s="350">
        <f t="shared" si="1"/>
        <v>382.5</v>
      </c>
    </row>
    <row r="29" spans="3:15" ht="16.5" thickBot="1">
      <c r="C29" s="602"/>
      <c r="D29" s="229">
        <v>1000</v>
      </c>
      <c r="E29" s="230">
        <v>600</v>
      </c>
      <c r="F29" s="231">
        <v>100</v>
      </c>
      <c r="G29" s="229">
        <v>3</v>
      </c>
      <c r="H29" s="232">
        <v>1.7999999999999998</v>
      </c>
      <c r="I29" s="301">
        <v>0.18</v>
      </c>
      <c r="J29" s="218">
        <v>32</v>
      </c>
      <c r="K29" s="299">
        <v>5.76</v>
      </c>
      <c r="L29" s="233">
        <v>74.88</v>
      </c>
      <c r="M29" s="351">
        <f t="shared" si="2"/>
        <v>765</v>
      </c>
      <c r="N29" s="349">
        <v>4250</v>
      </c>
      <c r="O29" s="350">
        <f t="shared" si="1"/>
        <v>425.00000000000006</v>
      </c>
    </row>
    <row r="30" spans="3:15" ht="16.5" thickBot="1">
      <c r="C30" s="602"/>
      <c r="D30" s="229">
        <v>1000</v>
      </c>
      <c r="E30" s="230">
        <v>600</v>
      </c>
      <c r="F30" s="231">
        <v>110</v>
      </c>
      <c r="G30" s="229">
        <v>3</v>
      </c>
      <c r="H30" s="232">
        <v>1.7999999999999998</v>
      </c>
      <c r="I30" s="301">
        <v>0.198</v>
      </c>
      <c r="J30" s="218">
        <v>28</v>
      </c>
      <c r="K30" s="302">
        <v>5.5440000000000005</v>
      </c>
      <c r="L30" s="233">
        <v>72.072</v>
      </c>
      <c r="M30" s="351">
        <f t="shared" si="2"/>
        <v>841.5</v>
      </c>
      <c r="N30" s="349">
        <v>4250</v>
      </c>
      <c r="O30" s="350">
        <f t="shared" si="1"/>
        <v>467.50000000000006</v>
      </c>
    </row>
    <row r="31" spans="3:15" ht="16.5" thickBot="1">
      <c r="C31" s="602"/>
      <c r="D31" s="229">
        <v>1000</v>
      </c>
      <c r="E31" s="230">
        <v>600</v>
      </c>
      <c r="F31" s="231">
        <v>120</v>
      </c>
      <c r="G31" s="229">
        <v>2</v>
      </c>
      <c r="H31" s="232">
        <v>1.2</v>
      </c>
      <c r="I31" s="301">
        <v>0.144</v>
      </c>
      <c r="J31" s="218">
        <v>40</v>
      </c>
      <c r="K31" s="299">
        <v>5.76</v>
      </c>
      <c r="L31" s="233">
        <v>74.88</v>
      </c>
      <c r="M31" s="351">
        <f t="shared" si="2"/>
        <v>612</v>
      </c>
      <c r="N31" s="349">
        <v>4250</v>
      </c>
      <c r="O31" s="350">
        <f t="shared" si="1"/>
        <v>510</v>
      </c>
    </row>
    <row r="32" spans="3:15" ht="16.5" thickBot="1">
      <c r="C32" s="602"/>
      <c r="D32" s="229">
        <v>1000</v>
      </c>
      <c r="E32" s="230">
        <v>600</v>
      </c>
      <c r="F32" s="231">
        <v>130</v>
      </c>
      <c r="G32" s="229">
        <v>3</v>
      </c>
      <c r="H32" s="232">
        <v>1.7999999999999998</v>
      </c>
      <c r="I32" s="298">
        <v>0.23399999999999999</v>
      </c>
      <c r="J32" s="218">
        <v>24</v>
      </c>
      <c r="K32" s="299">
        <v>5.616</v>
      </c>
      <c r="L32" s="233">
        <v>73.008</v>
      </c>
      <c r="M32" s="351">
        <f t="shared" si="2"/>
        <v>994.4999999999999</v>
      </c>
      <c r="N32" s="349">
        <v>4250</v>
      </c>
      <c r="O32" s="350">
        <f t="shared" si="1"/>
        <v>552.5</v>
      </c>
    </row>
    <row r="33" spans="3:15" ht="16.5" thickBot="1">
      <c r="C33" s="602"/>
      <c r="D33" s="229">
        <v>1000</v>
      </c>
      <c r="E33" s="230">
        <v>600</v>
      </c>
      <c r="F33" s="231">
        <v>140</v>
      </c>
      <c r="G33" s="229">
        <v>2</v>
      </c>
      <c r="H33" s="300">
        <v>1.2</v>
      </c>
      <c r="I33" s="298">
        <v>0.168</v>
      </c>
      <c r="J33" s="218">
        <v>32</v>
      </c>
      <c r="K33" s="299">
        <v>5.376</v>
      </c>
      <c r="L33" s="233">
        <v>69.888</v>
      </c>
      <c r="M33" s="351">
        <f t="shared" si="2"/>
        <v>714</v>
      </c>
      <c r="N33" s="349">
        <v>4250</v>
      </c>
      <c r="O33" s="350">
        <f t="shared" si="1"/>
        <v>595</v>
      </c>
    </row>
    <row r="34" spans="3:15" ht="20.25" customHeight="1" thickBot="1">
      <c r="C34" s="603"/>
      <c r="D34" s="234">
        <v>1000</v>
      </c>
      <c r="E34" s="235">
        <v>600</v>
      </c>
      <c r="F34" s="236">
        <v>150</v>
      </c>
      <c r="G34" s="234">
        <v>2</v>
      </c>
      <c r="H34" s="237">
        <v>1.2</v>
      </c>
      <c r="I34" s="305">
        <v>0.18</v>
      </c>
      <c r="J34" s="239">
        <v>32</v>
      </c>
      <c r="K34" s="304">
        <v>5.76</v>
      </c>
      <c r="L34" s="241">
        <v>74.88</v>
      </c>
      <c r="M34" s="351">
        <f>N34*I34</f>
        <v>765</v>
      </c>
      <c r="N34" s="349">
        <v>4250</v>
      </c>
      <c r="O34" s="350">
        <f t="shared" si="1"/>
        <v>637.5</v>
      </c>
    </row>
  </sheetData>
  <sheetProtection/>
  <mergeCells count="14">
    <mergeCell ref="C26:C34"/>
    <mergeCell ref="C10:C23"/>
    <mergeCell ref="M6:O6"/>
    <mergeCell ref="C3:O4"/>
    <mergeCell ref="N1:O1"/>
    <mergeCell ref="L2:O2"/>
    <mergeCell ref="C5:O5"/>
    <mergeCell ref="C6:C7"/>
    <mergeCell ref="D6:D7"/>
    <mergeCell ref="E6:E7"/>
    <mergeCell ref="F6:F7"/>
    <mergeCell ref="G6:I6"/>
    <mergeCell ref="J6:K6"/>
    <mergeCell ref="L6:L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5"/>
  <sheetViews>
    <sheetView zoomScale="80" zoomScaleNormal="80" zoomScalePageLayoutView="0" workbookViewId="0" topLeftCell="A4">
      <selection activeCell="N31" sqref="N31"/>
    </sheetView>
  </sheetViews>
  <sheetFormatPr defaultColWidth="9.00390625" defaultRowHeight="12.75"/>
  <cols>
    <col min="1" max="1" width="20.125" style="0" customWidth="1"/>
    <col min="3" max="3" width="31.375" style="0" customWidth="1"/>
    <col min="10" max="10" width="9.875" style="0" customWidth="1"/>
    <col min="11" max="11" width="13.375" style="0" customWidth="1"/>
    <col min="12" max="12" width="15.00390625" style="0" customWidth="1"/>
    <col min="13" max="13" width="16.25390625" style="0" customWidth="1"/>
    <col min="14" max="14" width="17.875" style="0" customWidth="1"/>
    <col min="15" max="15" width="15.625" style="0" customWidth="1"/>
  </cols>
  <sheetData>
    <row r="1" spans="8:18" ht="64.5" customHeight="1">
      <c r="H1" s="197"/>
      <c r="I1" s="197"/>
      <c r="J1" s="197"/>
      <c r="K1" s="197"/>
      <c r="L1" s="197"/>
      <c r="M1" s="197"/>
      <c r="N1" s="595" t="s">
        <v>266</v>
      </c>
      <c r="O1" s="595"/>
      <c r="P1" s="200"/>
      <c r="R1" s="212"/>
    </row>
    <row r="2" spans="3:15" ht="33" customHeight="1" thickBot="1">
      <c r="C2" s="3" t="s">
        <v>70</v>
      </c>
      <c r="D2" s="4"/>
      <c r="E2" s="4"/>
      <c r="F2" s="4"/>
      <c r="G2" s="5"/>
      <c r="H2" s="4"/>
      <c r="I2" s="6"/>
      <c r="J2" s="5"/>
      <c r="K2" s="7"/>
      <c r="L2" s="596"/>
      <c r="M2" s="596"/>
      <c r="N2" s="596"/>
      <c r="O2" s="596"/>
    </row>
    <row r="3" spans="1:15" ht="20.25" customHeight="1">
      <c r="A3" s="566" t="s">
        <v>281</v>
      </c>
      <c r="C3" s="578" t="s">
        <v>267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80"/>
    </row>
    <row r="4" spans="3:18" ht="18.75" customHeight="1" thickBot="1">
      <c r="C4" s="581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  <c r="R4" s="465"/>
    </row>
    <row r="5" spans="3:15" ht="34.5" customHeight="1" thickBot="1">
      <c r="C5" s="585" t="s">
        <v>66</v>
      </c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</row>
    <row r="6" spans="3:15" ht="18">
      <c r="C6" s="586" t="s">
        <v>48</v>
      </c>
      <c r="D6" s="588" t="s">
        <v>49</v>
      </c>
      <c r="E6" s="590" t="s">
        <v>50</v>
      </c>
      <c r="F6" s="592" t="s">
        <v>51</v>
      </c>
      <c r="G6" s="594" t="s">
        <v>52</v>
      </c>
      <c r="H6" s="575"/>
      <c r="I6" s="576"/>
      <c r="J6" s="570" t="s">
        <v>53</v>
      </c>
      <c r="K6" s="571"/>
      <c r="L6" s="572" t="s">
        <v>54</v>
      </c>
      <c r="M6" s="574" t="s">
        <v>55</v>
      </c>
      <c r="N6" s="575"/>
      <c r="O6" s="576"/>
    </row>
    <row r="7" spans="3:15" ht="71.25" customHeight="1" thickBot="1">
      <c r="C7" s="587"/>
      <c r="D7" s="589"/>
      <c r="E7" s="591"/>
      <c r="F7" s="593"/>
      <c r="G7" s="164" t="s">
        <v>56</v>
      </c>
      <c r="H7" s="165" t="s">
        <v>85</v>
      </c>
      <c r="I7" s="166" t="s">
        <v>86</v>
      </c>
      <c r="J7" s="167" t="s">
        <v>57</v>
      </c>
      <c r="K7" s="168" t="s">
        <v>86</v>
      </c>
      <c r="L7" s="573"/>
      <c r="M7" s="169" t="s">
        <v>58</v>
      </c>
      <c r="N7" s="165" t="s">
        <v>86</v>
      </c>
      <c r="O7" s="170" t="s">
        <v>85</v>
      </c>
    </row>
    <row r="8" spans="3:15" ht="37.5" customHeight="1" thickBot="1">
      <c r="C8" s="352" t="s">
        <v>71</v>
      </c>
      <c r="D8" s="327">
        <v>1000</v>
      </c>
      <c r="E8" s="328">
        <v>600</v>
      </c>
      <c r="F8" s="329">
        <v>50</v>
      </c>
      <c r="G8" s="327">
        <v>8</v>
      </c>
      <c r="H8" s="330">
        <v>4.8</v>
      </c>
      <c r="I8" s="331">
        <v>0.24</v>
      </c>
      <c r="J8" s="332">
        <v>24</v>
      </c>
      <c r="K8" s="353">
        <v>5.76</v>
      </c>
      <c r="L8" s="354">
        <v>74.88</v>
      </c>
      <c r="M8" s="335">
        <f>N8*I8</f>
        <v>786</v>
      </c>
      <c r="N8" s="336">
        <v>3275</v>
      </c>
      <c r="O8" s="337">
        <f>M8/H8</f>
        <v>163.75</v>
      </c>
    </row>
    <row r="9" spans="3:15" ht="40.5" customHeight="1" thickBot="1">
      <c r="C9" s="306" t="s">
        <v>72</v>
      </c>
      <c r="D9" s="273">
        <v>1000</v>
      </c>
      <c r="E9" s="274">
        <v>600</v>
      </c>
      <c r="F9" s="275">
        <v>60</v>
      </c>
      <c r="G9" s="273">
        <v>8</v>
      </c>
      <c r="H9" s="276">
        <v>4.8</v>
      </c>
      <c r="I9" s="307">
        <v>0.288</v>
      </c>
      <c r="J9" s="270">
        <v>20</v>
      </c>
      <c r="K9" s="271">
        <v>5.76</v>
      </c>
      <c r="L9" s="308">
        <v>74.88</v>
      </c>
      <c r="M9" s="335">
        <f aca="true" t="shared" si="0" ref="M9:M35">N9*I9</f>
        <v>943.1999999999999</v>
      </c>
      <c r="N9" s="336">
        <v>3275</v>
      </c>
      <c r="O9" s="337">
        <f aca="true" t="shared" si="1" ref="O9:O35">M9/H9</f>
        <v>196.5</v>
      </c>
    </row>
    <row r="10" spans="3:15" ht="18.75" thickBot="1">
      <c r="C10" s="604" t="s">
        <v>73</v>
      </c>
      <c r="D10" s="273">
        <v>1000</v>
      </c>
      <c r="E10" s="274">
        <v>600</v>
      </c>
      <c r="F10" s="275">
        <v>70</v>
      </c>
      <c r="G10" s="273">
        <v>3</v>
      </c>
      <c r="H10" s="276">
        <v>1.7999999999999998</v>
      </c>
      <c r="I10" s="307">
        <v>0.126</v>
      </c>
      <c r="J10" s="270">
        <v>44</v>
      </c>
      <c r="K10" s="271">
        <v>5.5440000000000005</v>
      </c>
      <c r="L10" s="308">
        <v>72.072</v>
      </c>
      <c r="M10" s="335">
        <f t="shared" si="0"/>
        <v>412.65</v>
      </c>
      <c r="N10" s="336">
        <v>3275</v>
      </c>
      <c r="O10" s="337">
        <f t="shared" si="1"/>
        <v>229.25</v>
      </c>
    </row>
    <row r="11" spans="3:15" ht="18.75" thickBot="1">
      <c r="C11" s="604"/>
      <c r="D11" s="273">
        <v>1000</v>
      </c>
      <c r="E11" s="274">
        <v>600</v>
      </c>
      <c r="F11" s="275">
        <v>80</v>
      </c>
      <c r="G11" s="273">
        <v>6</v>
      </c>
      <c r="H11" s="309">
        <v>3.5999999999999996</v>
      </c>
      <c r="I11" s="277">
        <v>0.28800000000000003</v>
      </c>
      <c r="J11" s="270">
        <v>20</v>
      </c>
      <c r="K11" s="271">
        <v>5.760000000000001</v>
      </c>
      <c r="L11" s="308">
        <v>74.88000000000001</v>
      </c>
      <c r="M11" s="335">
        <f t="shared" si="0"/>
        <v>943.2000000000002</v>
      </c>
      <c r="N11" s="336">
        <v>3275</v>
      </c>
      <c r="O11" s="337">
        <f t="shared" si="1"/>
        <v>262.00000000000006</v>
      </c>
    </row>
    <row r="12" spans="3:15" ht="18.75" thickBot="1">
      <c r="C12" s="604"/>
      <c r="D12" s="273">
        <v>1000</v>
      </c>
      <c r="E12" s="274">
        <v>600</v>
      </c>
      <c r="F12" s="275">
        <v>90</v>
      </c>
      <c r="G12" s="273">
        <v>5</v>
      </c>
      <c r="H12" s="276">
        <v>3</v>
      </c>
      <c r="I12" s="277">
        <v>0.27</v>
      </c>
      <c r="J12" s="270">
        <v>20</v>
      </c>
      <c r="K12" s="271">
        <v>5.4</v>
      </c>
      <c r="L12" s="308">
        <v>70.2</v>
      </c>
      <c r="M12" s="335">
        <f t="shared" si="0"/>
        <v>884.2500000000001</v>
      </c>
      <c r="N12" s="336">
        <v>3275</v>
      </c>
      <c r="O12" s="337">
        <f t="shared" si="1"/>
        <v>294.75000000000006</v>
      </c>
    </row>
    <row r="13" spans="3:15" ht="18.75" thickBot="1">
      <c r="C13" s="604"/>
      <c r="D13" s="273">
        <v>1000</v>
      </c>
      <c r="E13" s="274">
        <v>600</v>
      </c>
      <c r="F13" s="275">
        <v>100</v>
      </c>
      <c r="G13" s="273">
        <v>4</v>
      </c>
      <c r="H13" s="276">
        <v>2.4</v>
      </c>
      <c r="I13" s="277">
        <v>0.24</v>
      </c>
      <c r="J13" s="270">
        <v>24</v>
      </c>
      <c r="K13" s="310">
        <v>5.76</v>
      </c>
      <c r="L13" s="308">
        <v>74.88</v>
      </c>
      <c r="M13" s="335">
        <f t="shared" si="0"/>
        <v>786</v>
      </c>
      <c r="N13" s="336">
        <v>3275</v>
      </c>
      <c r="O13" s="337">
        <f t="shared" si="1"/>
        <v>327.5</v>
      </c>
    </row>
    <row r="14" spans="3:15" ht="18.75" thickBot="1">
      <c r="C14" s="604"/>
      <c r="D14" s="273">
        <v>1000</v>
      </c>
      <c r="E14" s="274">
        <v>600</v>
      </c>
      <c r="F14" s="275">
        <v>110</v>
      </c>
      <c r="G14" s="273">
        <v>4</v>
      </c>
      <c r="H14" s="276">
        <v>2.4</v>
      </c>
      <c r="I14" s="277">
        <v>0.264</v>
      </c>
      <c r="J14" s="270">
        <v>20</v>
      </c>
      <c r="K14" s="271">
        <v>5.28</v>
      </c>
      <c r="L14" s="308">
        <v>68.64</v>
      </c>
      <c r="M14" s="335">
        <f t="shared" si="0"/>
        <v>864.6</v>
      </c>
      <c r="N14" s="336">
        <v>3275</v>
      </c>
      <c r="O14" s="337">
        <f t="shared" si="1"/>
        <v>360.25</v>
      </c>
    </row>
    <row r="15" spans="3:15" ht="18.75" thickBot="1">
      <c r="C15" s="604"/>
      <c r="D15" s="273">
        <v>1000</v>
      </c>
      <c r="E15" s="274">
        <v>600</v>
      </c>
      <c r="F15" s="275">
        <v>120</v>
      </c>
      <c r="G15" s="273">
        <v>4</v>
      </c>
      <c r="H15" s="276">
        <v>2.4</v>
      </c>
      <c r="I15" s="277">
        <v>0.288</v>
      </c>
      <c r="J15" s="270">
        <v>20</v>
      </c>
      <c r="K15" s="271">
        <v>5.76</v>
      </c>
      <c r="L15" s="308">
        <v>74.88</v>
      </c>
      <c r="M15" s="335">
        <f t="shared" si="0"/>
        <v>943.1999999999999</v>
      </c>
      <c r="N15" s="336">
        <v>3275</v>
      </c>
      <c r="O15" s="337">
        <f t="shared" si="1"/>
        <v>393</v>
      </c>
    </row>
    <row r="16" spans="3:15" ht="18.75" thickBot="1">
      <c r="C16" s="604"/>
      <c r="D16" s="273">
        <v>1000</v>
      </c>
      <c r="E16" s="274">
        <v>600</v>
      </c>
      <c r="F16" s="275">
        <v>130</v>
      </c>
      <c r="G16" s="273">
        <v>3</v>
      </c>
      <c r="H16" s="309">
        <v>1.7999999999999998</v>
      </c>
      <c r="I16" s="307">
        <v>0.23399999999999999</v>
      </c>
      <c r="J16" s="270">
        <v>24</v>
      </c>
      <c r="K16" s="271">
        <v>5.616</v>
      </c>
      <c r="L16" s="308">
        <v>73.008</v>
      </c>
      <c r="M16" s="335">
        <f t="shared" si="0"/>
        <v>766.3499999999999</v>
      </c>
      <c r="N16" s="336">
        <v>3275</v>
      </c>
      <c r="O16" s="337">
        <f t="shared" si="1"/>
        <v>425.75</v>
      </c>
    </row>
    <row r="17" spans="3:15" ht="18.75" thickBot="1">
      <c r="C17" s="604"/>
      <c r="D17" s="273">
        <v>1000</v>
      </c>
      <c r="E17" s="274">
        <v>600</v>
      </c>
      <c r="F17" s="275">
        <v>140</v>
      </c>
      <c r="G17" s="273">
        <v>4</v>
      </c>
      <c r="H17" s="276">
        <v>2.4</v>
      </c>
      <c r="I17" s="307">
        <v>0.336</v>
      </c>
      <c r="J17" s="270">
        <v>16</v>
      </c>
      <c r="K17" s="271">
        <v>5.376</v>
      </c>
      <c r="L17" s="308">
        <v>69.888</v>
      </c>
      <c r="M17" s="335">
        <f t="shared" si="0"/>
        <v>1100.4</v>
      </c>
      <c r="N17" s="336">
        <v>3275</v>
      </c>
      <c r="O17" s="337">
        <f t="shared" si="1"/>
        <v>458.50000000000006</v>
      </c>
    </row>
    <row r="18" spans="3:15" ht="18.75" thickBot="1">
      <c r="C18" s="604"/>
      <c r="D18" s="273">
        <v>1000</v>
      </c>
      <c r="E18" s="274">
        <v>600</v>
      </c>
      <c r="F18" s="275">
        <v>150</v>
      </c>
      <c r="G18" s="273">
        <v>4</v>
      </c>
      <c r="H18" s="276">
        <v>2.4</v>
      </c>
      <c r="I18" s="307">
        <v>0.36</v>
      </c>
      <c r="J18" s="270">
        <v>16</v>
      </c>
      <c r="K18" s="310">
        <v>5.76</v>
      </c>
      <c r="L18" s="308">
        <v>74.88</v>
      </c>
      <c r="M18" s="335">
        <f t="shared" si="0"/>
        <v>1179</v>
      </c>
      <c r="N18" s="336">
        <v>3275</v>
      </c>
      <c r="O18" s="337">
        <f t="shared" si="1"/>
        <v>491.25</v>
      </c>
    </row>
    <row r="19" spans="3:15" ht="18.75" thickBot="1">
      <c r="C19" s="604"/>
      <c r="D19" s="273">
        <v>1000</v>
      </c>
      <c r="E19" s="274">
        <v>600</v>
      </c>
      <c r="F19" s="275">
        <v>160</v>
      </c>
      <c r="G19" s="273">
        <v>3</v>
      </c>
      <c r="H19" s="276">
        <v>1.7999999999999998</v>
      </c>
      <c r="I19" s="277">
        <v>0.28800000000000003</v>
      </c>
      <c r="J19" s="270">
        <v>20</v>
      </c>
      <c r="K19" s="271">
        <v>5.760000000000001</v>
      </c>
      <c r="L19" s="308">
        <v>74.88000000000001</v>
      </c>
      <c r="M19" s="335">
        <f t="shared" si="0"/>
        <v>943.2000000000002</v>
      </c>
      <c r="N19" s="336">
        <v>3275</v>
      </c>
      <c r="O19" s="337">
        <f t="shared" si="1"/>
        <v>524.0000000000001</v>
      </c>
    </row>
    <row r="20" spans="3:15" ht="18.75" thickBot="1">
      <c r="C20" s="604"/>
      <c r="D20" s="273">
        <v>1000</v>
      </c>
      <c r="E20" s="274">
        <v>600</v>
      </c>
      <c r="F20" s="275">
        <v>170</v>
      </c>
      <c r="G20" s="273">
        <v>2</v>
      </c>
      <c r="H20" s="276">
        <v>1.2</v>
      </c>
      <c r="I20" s="277">
        <v>0.20400000000000001</v>
      </c>
      <c r="J20" s="270">
        <v>28</v>
      </c>
      <c r="K20" s="271">
        <v>5.712000000000001</v>
      </c>
      <c r="L20" s="308">
        <v>74.25600000000001</v>
      </c>
      <c r="M20" s="335">
        <f t="shared" si="0"/>
        <v>668.1</v>
      </c>
      <c r="N20" s="336">
        <v>3275</v>
      </c>
      <c r="O20" s="337">
        <f t="shared" si="1"/>
        <v>556.75</v>
      </c>
    </row>
    <row r="21" spans="3:15" ht="57.75" customHeight="1" thickBot="1">
      <c r="C21" s="605"/>
      <c r="D21" s="288">
        <v>1000</v>
      </c>
      <c r="E21" s="289">
        <v>600</v>
      </c>
      <c r="F21" s="290">
        <v>180</v>
      </c>
      <c r="G21" s="288">
        <v>3</v>
      </c>
      <c r="H21" s="312">
        <v>1.7999999999999998</v>
      </c>
      <c r="I21" s="292">
        <v>0.324</v>
      </c>
      <c r="J21" s="293">
        <v>16</v>
      </c>
      <c r="K21" s="294">
        <v>5.184</v>
      </c>
      <c r="L21" s="313">
        <v>67.392</v>
      </c>
      <c r="M21" s="335">
        <f t="shared" si="0"/>
        <v>1061.1000000000001</v>
      </c>
      <c r="N21" s="336">
        <v>3275</v>
      </c>
      <c r="O21" s="337">
        <f t="shared" si="1"/>
        <v>589.5000000000001</v>
      </c>
    </row>
    <row r="22" spans="3:15" ht="37.5" customHeight="1" thickBot="1">
      <c r="C22" s="352" t="s">
        <v>74</v>
      </c>
      <c r="D22" s="327">
        <v>1000</v>
      </c>
      <c r="E22" s="328">
        <v>600</v>
      </c>
      <c r="F22" s="329">
        <v>30</v>
      </c>
      <c r="G22" s="327">
        <v>10</v>
      </c>
      <c r="H22" s="355">
        <v>6</v>
      </c>
      <c r="I22" s="356">
        <v>0.18</v>
      </c>
      <c r="J22" s="332">
        <v>32</v>
      </c>
      <c r="K22" s="333">
        <v>5.76</v>
      </c>
      <c r="L22" s="354">
        <v>74.88</v>
      </c>
      <c r="M22" s="335">
        <f t="shared" si="0"/>
        <v>1049.58</v>
      </c>
      <c r="N22" s="336">
        <v>5831</v>
      </c>
      <c r="O22" s="337">
        <f t="shared" si="1"/>
        <v>174.92999999999998</v>
      </c>
    </row>
    <row r="23" spans="3:15" ht="40.5" customHeight="1" thickBot="1">
      <c r="C23" s="306" t="s">
        <v>75</v>
      </c>
      <c r="D23" s="273">
        <v>1000</v>
      </c>
      <c r="E23" s="274">
        <v>600</v>
      </c>
      <c r="F23" s="275">
        <v>40</v>
      </c>
      <c r="G23" s="273">
        <v>7</v>
      </c>
      <c r="H23" s="276">
        <v>4.2</v>
      </c>
      <c r="I23" s="277">
        <v>0.168</v>
      </c>
      <c r="J23" s="270">
        <v>32</v>
      </c>
      <c r="K23" s="271">
        <v>5.376</v>
      </c>
      <c r="L23" s="308">
        <v>69.888</v>
      </c>
      <c r="M23" s="335">
        <f t="shared" si="0"/>
        <v>979.6080000000001</v>
      </c>
      <c r="N23" s="336">
        <v>5831</v>
      </c>
      <c r="O23" s="337">
        <f t="shared" si="1"/>
        <v>233.24</v>
      </c>
    </row>
    <row r="24" spans="3:15" ht="132.75" customHeight="1" thickBot="1">
      <c r="C24" s="311" t="s">
        <v>76</v>
      </c>
      <c r="D24" s="288">
        <v>1000</v>
      </c>
      <c r="E24" s="289">
        <v>600</v>
      </c>
      <c r="F24" s="290">
        <v>50</v>
      </c>
      <c r="G24" s="288">
        <v>6</v>
      </c>
      <c r="H24" s="291">
        <v>3.5999999999999996</v>
      </c>
      <c r="I24" s="292">
        <v>0.18</v>
      </c>
      <c r="J24" s="293">
        <v>32</v>
      </c>
      <c r="K24" s="314">
        <v>5.76</v>
      </c>
      <c r="L24" s="313">
        <v>74.88</v>
      </c>
      <c r="M24" s="335">
        <f t="shared" si="0"/>
        <v>1049.58</v>
      </c>
      <c r="N24" s="336">
        <v>5831</v>
      </c>
      <c r="O24" s="337">
        <f t="shared" si="1"/>
        <v>291.55</v>
      </c>
    </row>
    <row r="25" spans="3:15" ht="25.5" customHeight="1" thickBot="1">
      <c r="C25" s="357" t="s">
        <v>77</v>
      </c>
      <c r="D25" s="327">
        <v>1000</v>
      </c>
      <c r="E25" s="328">
        <v>600</v>
      </c>
      <c r="F25" s="329">
        <v>50</v>
      </c>
      <c r="G25" s="327">
        <v>8</v>
      </c>
      <c r="H25" s="330">
        <v>4.8</v>
      </c>
      <c r="I25" s="331">
        <v>0.24</v>
      </c>
      <c r="J25" s="332">
        <v>24</v>
      </c>
      <c r="K25" s="333">
        <v>5.76</v>
      </c>
      <c r="L25" s="354">
        <v>74.88</v>
      </c>
      <c r="M25" s="335">
        <f t="shared" si="0"/>
        <v>1097.04</v>
      </c>
      <c r="N25" s="336">
        <v>4571</v>
      </c>
      <c r="O25" s="337">
        <f t="shared" si="1"/>
        <v>228.55</v>
      </c>
    </row>
    <row r="26" spans="3:15" ht="46.5" customHeight="1" thickBot="1">
      <c r="C26" s="315" t="s">
        <v>78</v>
      </c>
      <c r="D26" s="273">
        <v>1000</v>
      </c>
      <c r="E26" s="274">
        <v>600</v>
      </c>
      <c r="F26" s="275">
        <v>60</v>
      </c>
      <c r="G26" s="273">
        <v>6</v>
      </c>
      <c r="H26" s="276">
        <v>3.5999999999999996</v>
      </c>
      <c r="I26" s="277">
        <v>0.21599999999999997</v>
      </c>
      <c r="J26" s="270">
        <v>24</v>
      </c>
      <c r="K26" s="310">
        <v>5.183999999999999</v>
      </c>
      <c r="L26" s="308">
        <v>67.392</v>
      </c>
      <c r="M26" s="335">
        <f t="shared" si="0"/>
        <v>987.3359999999999</v>
      </c>
      <c r="N26" s="336">
        <v>4571</v>
      </c>
      <c r="O26" s="337">
        <f t="shared" si="1"/>
        <v>274.26</v>
      </c>
    </row>
    <row r="27" spans="3:15" ht="18.75" thickBot="1">
      <c r="C27" s="606" t="s">
        <v>79</v>
      </c>
      <c r="D27" s="273">
        <v>1000</v>
      </c>
      <c r="E27" s="274">
        <v>600</v>
      </c>
      <c r="F27" s="275">
        <v>70</v>
      </c>
      <c r="G27" s="273">
        <v>3</v>
      </c>
      <c r="H27" s="276">
        <v>1.7999999999999998</v>
      </c>
      <c r="I27" s="277">
        <v>0.126</v>
      </c>
      <c r="J27" s="270">
        <v>44</v>
      </c>
      <c r="K27" s="271">
        <v>5.5440000000000005</v>
      </c>
      <c r="L27" s="308">
        <v>72.072</v>
      </c>
      <c r="M27" s="335">
        <f t="shared" si="0"/>
        <v>575.946</v>
      </c>
      <c r="N27" s="336">
        <v>4571</v>
      </c>
      <c r="O27" s="337">
        <f t="shared" si="1"/>
        <v>319.97</v>
      </c>
    </row>
    <row r="28" spans="3:15" ht="18.75" thickBot="1">
      <c r="C28" s="606"/>
      <c r="D28" s="273">
        <v>1000</v>
      </c>
      <c r="E28" s="274">
        <v>600</v>
      </c>
      <c r="F28" s="275">
        <v>80</v>
      </c>
      <c r="G28" s="273">
        <v>5</v>
      </c>
      <c r="H28" s="276">
        <v>3</v>
      </c>
      <c r="I28" s="277">
        <v>0.24</v>
      </c>
      <c r="J28" s="270">
        <v>24</v>
      </c>
      <c r="K28" s="271">
        <v>5.76</v>
      </c>
      <c r="L28" s="308">
        <v>74.88</v>
      </c>
      <c r="M28" s="335">
        <f t="shared" si="0"/>
        <v>1097.04</v>
      </c>
      <c r="N28" s="336">
        <v>4571</v>
      </c>
      <c r="O28" s="337">
        <f t="shared" si="1"/>
        <v>365.68</v>
      </c>
    </row>
    <row r="29" spans="3:15" ht="18.75" thickBot="1">
      <c r="C29" s="606"/>
      <c r="D29" s="273">
        <v>1000</v>
      </c>
      <c r="E29" s="274">
        <v>600</v>
      </c>
      <c r="F29" s="275">
        <v>90</v>
      </c>
      <c r="G29" s="273">
        <v>2</v>
      </c>
      <c r="H29" s="309">
        <v>1.2</v>
      </c>
      <c r="I29" s="277">
        <v>0.108</v>
      </c>
      <c r="J29" s="270">
        <v>52</v>
      </c>
      <c r="K29" s="271">
        <v>5.616</v>
      </c>
      <c r="L29" s="308">
        <v>73.008</v>
      </c>
      <c r="M29" s="335">
        <f t="shared" si="0"/>
        <v>493.668</v>
      </c>
      <c r="N29" s="336">
        <v>4571</v>
      </c>
      <c r="O29" s="337">
        <f t="shared" si="1"/>
        <v>411.39000000000004</v>
      </c>
    </row>
    <row r="30" spans="3:15" ht="18.75" thickBot="1">
      <c r="C30" s="606"/>
      <c r="D30" s="273">
        <v>1000</v>
      </c>
      <c r="E30" s="274">
        <v>600</v>
      </c>
      <c r="F30" s="275">
        <v>100</v>
      </c>
      <c r="G30" s="273">
        <v>4</v>
      </c>
      <c r="H30" s="276">
        <v>2.4</v>
      </c>
      <c r="I30" s="277">
        <v>0.24</v>
      </c>
      <c r="J30" s="270">
        <v>24</v>
      </c>
      <c r="K30" s="271">
        <v>5.76</v>
      </c>
      <c r="L30" s="308">
        <v>74.88</v>
      </c>
      <c r="M30" s="335">
        <f t="shared" si="0"/>
        <v>1097.04</v>
      </c>
      <c r="N30" s="336">
        <v>4571</v>
      </c>
      <c r="O30" s="337">
        <f t="shared" si="1"/>
        <v>457.1</v>
      </c>
    </row>
    <row r="31" spans="3:15" ht="18.75" thickBot="1">
      <c r="C31" s="606"/>
      <c r="D31" s="273">
        <v>1000</v>
      </c>
      <c r="E31" s="274">
        <v>600</v>
      </c>
      <c r="F31" s="275">
        <v>110</v>
      </c>
      <c r="G31" s="273">
        <v>3</v>
      </c>
      <c r="H31" s="276">
        <v>1.7999999999999998</v>
      </c>
      <c r="I31" s="307">
        <v>0.198</v>
      </c>
      <c r="J31" s="270">
        <v>28</v>
      </c>
      <c r="K31" s="310">
        <v>5.5440000000000005</v>
      </c>
      <c r="L31" s="308">
        <v>72.072</v>
      </c>
      <c r="M31" s="335">
        <f t="shared" si="0"/>
        <v>905.058</v>
      </c>
      <c r="N31" s="336">
        <v>4571</v>
      </c>
      <c r="O31" s="337">
        <f t="shared" si="1"/>
        <v>502.81000000000006</v>
      </c>
    </row>
    <row r="32" spans="3:15" ht="18.75" thickBot="1">
      <c r="C32" s="606"/>
      <c r="D32" s="273">
        <v>1000</v>
      </c>
      <c r="E32" s="274">
        <v>600</v>
      </c>
      <c r="F32" s="275">
        <v>120</v>
      </c>
      <c r="G32" s="273">
        <v>2</v>
      </c>
      <c r="H32" s="276">
        <v>1.2</v>
      </c>
      <c r="I32" s="307">
        <v>0.144</v>
      </c>
      <c r="J32" s="270">
        <v>40</v>
      </c>
      <c r="K32" s="271">
        <v>5.76</v>
      </c>
      <c r="L32" s="308">
        <v>74.88</v>
      </c>
      <c r="M32" s="335">
        <f t="shared" si="0"/>
        <v>658.2239999999999</v>
      </c>
      <c r="N32" s="336">
        <v>4571</v>
      </c>
      <c r="O32" s="337">
        <f t="shared" si="1"/>
        <v>548.52</v>
      </c>
    </row>
    <row r="33" spans="3:15" ht="18.75" thickBot="1">
      <c r="C33" s="606"/>
      <c r="D33" s="273">
        <v>1000</v>
      </c>
      <c r="E33" s="274">
        <v>600</v>
      </c>
      <c r="F33" s="275">
        <v>130</v>
      </c>
      <c r="G33" s="273">
        <v>3</v>
      </c>
      <c r="H33" s="276">
        <v>1.7999999999999998</v>
      </c>
      <c r="I33" s="307">
        <v>0.23399999999999999</v>
      </c>
      <c r="J33" s="270">
        <v>24</v>
      </c>
      <c r="K33" s="271">
        <v>5.616</v>
      </c>
      <c r="L33" s="308">
        <v>73.008</v>
      </c>
      <c r="M33" s="335">
        <f t="shared" si="0"/>
        <v>1069.614</v>
      </c>
      <c r="N33" s="336">
        <v>4571</v>
      </c>
      <c r="O33" s="337">
        <f t="shared" si="1"/>
        <v>594.2300000000001</v>
      </c>
    </row>
    <row r="34" spans="3:15" ht="23.25" customHeight="1" thickBot="1">
      <c r="C34" s="606"/>
      <c r="D34" s="273">
        <v>1000</v>
      </c>
      <c r="E34" s="274">
        <v>600</v>
      </c>
      <c r="F34" s="275">
        <v>140</v>
      </c>
      <c r="G34" s="273">
        <v>2</v>
      </c>
      <c r="H34" s="309">
        <v>1.2</v>
      </c>
      <c r="I34" s="277">
        <v>0.168</v>
      </c>
      <c r="J34" s="270">
        <v>32</v>
      </c>
      <c r="K34" s="271">
        <v>5.376</v>
      </c>
      <c r="L34" s="308">
        <v>69.888</v>
      </c>
      <c r="M34" s="335">
        <f t="shared" si="0"/>
        <v>767.928</v>
      </c>
      <c r="N34" s="336">
        <v>4571</v>
      </c>
      <c r="O34" s="337">
        <f t="shared" si="1"/>
        <v>639.94</v>
      </c>
    </row>
    <row r="35" spans="3:15" ht="92.25" customHeight="1" thickBot="1">
      <c r="C35" s="607"/>
      <c r="D35" s="288">
        <v>1000</v>
      </c>
      <c r="E35" s="289">
        <v>600</v>
      </c>
      <c r="F35" s="290">
        <v>150</v>
      </c>
      <c r="G35" s="288">
        <v>2</v>
      </c>
      <c r="H35" s="291">
        <v>1.2</v>
      </c>
      <c r="I35" s="292">
        <v>0.18</v>
      </c>
      <c r="J35" s="293">
        <v>32</v>
      </c>
      <c r="K35" s="294">
        <v>5.76</v>
      </c>
      <c r="L35" s="313">
        <v>74.88</v>
      </c>
      <c r="M35" s="335">
        <f t="shared" si="0"/>
        <v>822.78</v>
      </c>
      <c r="N35" s="336">
        <v>4571</v>
      </c>
      <c r="O35" s="337">
        <f t="shared" si="1"/>
        <v>685.65</v>
      </c>
    </row>
  </sheetData>
  <sheetProtection/>
  <mergeCells count="14">
    <mergeCell ref="C3:O4"/>
    <mergeCell ref="L2:O2"/>
    <mergeCell ref="C5:O5"/>
    <mergeCell ref="N1:O1"/>
    <mergeCell ref="L6:L7"/>
    <mergeCell ref="M6:O6"/>
    <mergeCell ref="C10:C21"/>
    <mergeCell ref="J6:K6"/>
    <mergeCell ref="C27:C35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12"/>
  <sheetViews>
    <sheetView zoomScale="90" zoomScaleNormal="90" zoomScalePageLayoutView="0" workbookViewId="0" topLeftCell="A1">
      <selection activeCell="N12" sqref="N12"/>
    </sheetView>
  </sheetViews>
  <sheetFormatPr defaultColWidth="9.00390625" defaultRowHeight="12.75"/>
  <cols>
    <col min="1" max="1" width="20.75390625" style="0" customWidth="1"/>
    <col min="3" max="3" width="42.875" style="0" customWidth="1"/>
    <col min="7" max="7" width="8.875" style="0" customWidth="1"/>
    <col min="10" max="10" width="10.25390625" style="0" customWidth="1"/>
    <col min="11" max="11" width="8.625" style="0" customWidth="1"/>
    <col min="12" max="12" width="19.25390625" style="0" customWidth="1"/>
    <col min="13" max="13" width="15.625" style="0" customWidth="1"/>
    <col min="14" max="14" width="17.875" style="0" customWidth="1"/>
    <col min="15" max="15" width="15.25390625" style="0" customWidth="1"/>
  </cols>
  <sheetData>
    <row r="1" spans="9:19" ht="64.5" customHeight="1">
      <c r="I1" s="197"/>
      <c r="J1" s="197"/>
      <c r="K1" s="197"/>
      <c r="L1" s="197"/>
      <c r="M1" s="595" t="s">
        <v>266</v>
      </c>
      <c r="N1" s="608"/>
      <c r="O1" s="198" t="s">
        <v>150</v>
      </c>
      <c r="P1" s="199"/>
      <c r="Q1" s="200"/>
      <c r="S1" s="212"/>
    </row>
    <row r="2" spans="3:15" ht="27" thickBot="1">
      <c r="C2" s="194" t="s">
        <v>80</v>
      </c>
      <c r="D2" s="4"/>
      <c r="E2" s="4"/>
      <c r="F2" s="4"/>
      <c r="G2" s="5"/>
      <c r="H2" s="4"/>
      <c r="I2" s="6"/>
      <c r="J2" s="5"/>
      <c r="K2" s="195"/>
      <c r="L2" s="196"/>
      <c r="M2" s="196"/>
      <c r="N2" s="611"/>
      <c r="O2" s="611"/>
    </row>
    <row r="3" spans="1:15" ht="26.25" customHeight="1" thickBot="1">
      <c r="A3" s="566" t="s">
        <v>281</v>
      </c>
      <c r="C3" s="612" t="s">
        <v>264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4"/>
    </row>
    <row r="4" spans="3:15" ht="39" customHeight="1" thickBot="1">
      <c r="C4" s="585" t="s">
        <v>66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3:15" ht="18">
      <c r="C5" s="586" t="s">
        <v>48</v>
      </c>
      <c r="D5" s="588" t="s">
        <v>49</v>
      </c>
      <c r="E5" s="590" t="s">
        <v>50</v>
      </c>
      <c r="F5" s="592" t="s">
        <v>51</v>
      </c>
      <c r="G5" s="594" t="s">
        <v>52</v>
      </c>
      <c r="H5" s="575"/>
      <c r="I5" s="576"/>
      <c r="J5" s="570" t="s">
        <v>53</v>
      </c>
      <c r="K5" s="571"/>
      <c r="L5" s="572" t="s">
        <v>54</v>
      </c>
      <c r="M5" s="574" t="s">
        <v>55</v>
      </c>
      <c r="N5" s="575"/>
      <c r="O5" s="576"/>
    </row>
    <row r="6" spans="3:15" ht="54.75" customHeight="1" thickBot="1">
      <c r="C6" s="587"/>
      <c r="D6" s="589"/>
      <c r="E6" s="591"/>
      <c r="F6" s="593"/>
      <c r="G6" s="164" t="s">
        <v>56</v>
      </c>
      <c r="H6" s="165" t="s">
        <v>85</v>
      </c>
      <c r="I6" s="166" t="s">
        <v>86</v>
      </c>
      <c r="J6" s="167" t="s">
        <v>57</v>
      </c>
      <c r="K6" s="168" t="s">
        <v>86</v>
      </c>
      <c r="L6" s="573"/>
      <c r="M6" s="169" t="s">
        <v>58</v>
      </c>
      <c r="N6" s="165" t="s">
        <v>86</v>
      </c>
      <c r="O6" s="170" t="s">
        <v>85</v>
      </c>
    </row>
    <row r="7" spans="3:15" ht="54" customHeight="1" thickBot="1">
      <c r="C7" s="358" t="s">
        <v>148</v>
      </c>
      <c r="D7" s="359">
        <v>1000</v>
      </c>
      <c r="E7" s="360">
        <v>600</v>
      </c>
      <c r="F7" s="361">
        <v>30</v>
      </c>
      <c r="G7" s="359">
        <v>6</v>
      </c>
      <c r="H7" s="362">
        <v>3.6</v>
      </c>
      <c r="I7" s="363">
        <v>0.108</v>
      </c>
      <c r="J7" s="364">
        <v>52</v>
      </c>
      <c r="K7" s="365">
        <v>5.616</v>
      </c>
      <c r="L7" s="366">
        <v>73.008</v>
      </c>
      <c r="M7" s="367">
        <f aca="true" t="shared" si="0" ref="M7:M12">N7*I7</f>
        <v>450.9</v>
      </c>
      <c r="N7" s="368">
        <v>4175</v>
      </c>
      <c r="O7" s="369">
        <f aca="true" t="shared" si="1" ref="O7:O12">M7/H7</f>
        <v>125.24999999999999</v>
      </c>
    </row>
    <row r="8" spans="3:15" ht="32.25" customHeight="1" thickBot="1">
      <c r="C8" s="609" t="s">
        <v>151</v>
      </c>
      <c r="D8" s="213">
        <v>1000</v>
      </c>
      <c r="E8" s="214">
        <v>600</v>
      </c>
      <c r="F8" s="215">
        <v>40</v>
      </c>
      <c r="G8" s="213">
        <v>8</v>
      </c>
      <c r="H8" s="216">
        <v>4.8</v>
      </c>
      <c r="I8" s="217">
        <v>0.192</v>
      </c>
      <c r="J8" s="218">
        <v>28</v>
      </c>
      <c r="K8" s="219">
        <v>5.376</v>
      </c>
      <c r="L8" s="220">
        <v>69.888</v>
      </c>
      <c r="M8" s="367">
        <f t="shared" si="0"/>
        <v>801.6</v>
      </c>
      <c r="N8" s="368">
        <v>4175</v>
      </c>
      <c r="O8" s="369">
        <f t="shared" si="1"/>
        <v>167</v>
      </c>
    </row>
    <row r="9" spans="3:15" ht="57.75" customHeight="1" thickBot="1">
      <c r="C9" s="610"/>
      <c r="D9" s="221">
        <v>1000</v>
      </c>
      <c r="E9" s="222">
        <v>600</v>
      </c>
      <c r="F9" s="223">
        <v>50</v>
      </c>
      <c r="G9" s="221">
        <v>8</v>
      </c>
      <c r="H9" s="224">
        <v>4.8</v>
      </c>
      <c r="I9" s="225">
        <v>0.24</v>
      </c>
      <c r="J9" s="226">
        <v>24</v>
      </c>
      <c r="K9" s="227">
        <v>5.76</v>
      </c>
      <c r="L9" s="228">
        <v>74.88</v>
      </c>
      <c r="M9" s="367">
        <f t="shared" si="0"/>
        <v>1002</v>
      </c>
      <c r="N9" s="368">
        <v>4175</v>
      </c>
      <c r="O9" s="369">
        <f t="shared" si="1"/>
        <v>208.75</v>
      </c>
    </row>
    <row r="10" spans="3:15" ht="42.75" customHeight="1" thickBot="1">
      <c r="C10" s="358" t="s">
        <v>149</v>
      </c>
      <c r="D10" s="340">
        <v>1000</v>
      </c>
      <c r="E10" s="341">
        <v>600</v>
      </c>
      <c r="F10" s="342">
        <v>30</v>
      </c>
      <c r="G10" s="340">
        <v>6</v>
      </c>
      <c r="H10" s="343">
        <v>3.6</v>
      </c>
      <c r="I10" s="344">
        <v>0.108</v>
      </c>
      <c r="J10" s="345">
        <v>52</v>
      </c>
      <c r="K10" s="370">
        <v>5.616</v>
      </c>
      <c r="L10" s="347">
        <v>73.008</v>
      </c>
      <c r="M10" s="367">
        <f t="shared" si="0"/>
        <v>523.8</v>
      </c>
      <c r="N10" s="349">
        <v>4850</v>
      </c>
      <c r="O10" s="369">
        <f t="shared" si="1"/>
        <v>145.49999999999997</v>
      </c>
    </row>
    <row r="11" spans="3:15" ht="29.25" customHeight="1" thickBot="1">
      <c r="C11" s="609" t="s">
        <v>151</v>
      </c>
      <c r="D11" s="229">
        <v>1000</v>
      </c>
      <c r="E11" s="230">
        <v>600</v>
      </c>
      <c r="F11" s="231">
        <v>40</v>
      </c>
      <c r="G11" s="229">
        <v>8</v>
      </c>
      <c r="H11" s="232">
        <v>4.8</v>
      </c>
      <c r="I11" s="217">
        <v>0.192</v>
      </c>
      <c r="J11" s="218">
        <v>28</v>
      </c>
      <c r="K11" s="219">
        <v>5.376</v>
      </c>
      <c r="L11" s="233">
        <v>69.888</v>
      </c>
      <c r="M11" s="367">
        <f t="shared" si="0"/>
        <v>931.2</v>
      </c>
      <c r="N11" s="349">
        <v>4850</v>
      </c>
      <c r="O11" s="369">
        <f t="shared" si="1"/>
        <v>194.00000000000003</v>
      </c>
    </row>
    <row r="12" spans="3:15" ht="48.75" customHeight="1" thickBot="1">
      <c r="C12" s="610"/>
      <c r="D12" s="234">
        <v>1000</v>
      </c>
      <c r="E12" s="235">
        <v>600</v>
      </c>
      <c r="F12" s="236">
        <v>50</v>
      </c>
      <c r="G12" s="234">
        <v>6</v>
      </c>
      <c r="H12" s="237">
        <v>3.5999999999999996</v>
      </c>
      <c r="I12" s="238">
        <v>0.18</v>
      </c>
      <c r="J12" s="239">
        <v>32</v>
      </c>
      <c r="K12" s="240">
        <v>5.76</v>
      </c>
      <c r="L12" s="241">
        <v>74.88</v>
      </c>
      <c r="M12" s="367">
        <f t="shared" si="0"/>
        <v>873</v>
      </c>
      <c r="N12" s="349">
        <v>4850</v>
      </c>
      <c r="O12" s="369">
        <f t="shared" si="1"/>
        <v>242.50000000000003</v>
      </c>
    </row>
    <row r="13" ht="47.25" customHeight="1"/>
  </sheetData>
  <sheetProtection/>
  <mergeCells count="14">
    <mergeCell ref="C3:O3"/>
    <mergeCell ref="E5:E6"/>
    <mergeCell ref="F5:F6"/>
    <mergeCell ref="G5:I5"/>
    <mergeCell ref="M1:N1"/>
    <mergeCell ref="J5:K5"/>
    <mergeCell ref="L5:L6"/>
    <mergeCell ref="M5:O5"/>
    <mergeCell ref="C8:C9"/>
    <mergeCell ref="C11:C12"/>
    <mergeCell ref="N2:O2"/>
    <mergeCell ref="C4:O4"/>
    <mergeCell ref="C5:C6"/>
    <mergeCell ref="D5:D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52"/>
  <sheetViews>
    <sheetView zoomScale="80" zoomScaleNormal="80" zoomScalePageLayoutView="0" workbookViewId="0" topLeftCell="A1">
      <selection activeCell="Q44" sqref="Q44"/>
    </sheetView>
  </sheetViews>
  <sheetFormatPr defaultColWidth="9.00390625" defaultRowHeight="12.75"/>
  <cols>
    <col min="1" max="1" width="21.625" style="0" customWidth="1"/>
    <col min="3" max="3" width="23.75390625" style="0" customWidth="1"/>
    <col min="11" max="11" width="10.875" style="0" customWidth="1"/>
    <col min="12" max="12" width="10.375" style="0" customWidth="1"/>
    <col min="13" max="13" width="11.125" style="0" customWidth="1"/>
    <col min="14" max="14" width="10.00390625" style="0" customWidth="1"/>
    <col min="15" max="15" width="16.25390625" style="0" customWidth="1"/>
    <col min="16" max="16" width="11.75390625" style="0" customWidth="1"/>
    <col min="18" max="18" width="12.75390625" style="0" customWidth="1"/>
  </cols>
  <sheetData>
    <row r="1" spans="10:20" ht="78.75" customHeight="1" thickBot="1">
      <c r="J1" s="197"/>
      <c r="K1" s="197"/>
      <c r="L1" s="197"/>
      <c r="M1" s="197"/>
      <c r="N1" s="247"/>
      <c r="O1" s="199"/>
      <c r="P1" s="630" t="s">
        <v>265</v>
      </c>
      <c r="Q1" s="630"/>
      <c r="R1" s="630"/>
      <c r="T1" s="248"/>
    </row>
    <row r="2" spans="3:20" ht="46.5" customHeight="1" thickBot="1">
      <c r="C2" s="627" t="s">
        <v>264</v>
      </c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9"/>
      <c r="T2" s="248"/>
    </row>
    <row r="3" spans="1:18" ht="27" thickBot="1">
      <c r="A3" s="566" t="s">
        <v>281</v>
      </c>
      <c r="C3" s="243" t="s">
        <v>152</v>
      </c>
      <c r="D3" s="243"/>
      <c r="E3" s="244"/>
      <c r="F3" s="244"/>
      <c r="G3" s="244"/>
      <c r="H3" s="244"/>
      <c r="I3" s="244"/>
      <c r="J3" s="244"/>
      <c r="K3" s="245"/>
      <c r="L3" s="246"/>
      <c r="M3" s="246"/>
      <c r="N3" s="246"/>
      <c r="O3" s="246"/>
      <c r="P3" s="242"/>
      <c r="Q3" s="242"/>
      <c r="R3" s="242"/>
    </row>
    <row r="4" spans="3:18" ht="90">
      <c r="C4" s="631" t="s">
        <v>48</v>
      </c>
      <c r="D4" s="633" t="s">
        <v>81</v>
      </c>
      <c r="E4" s="635" t="s">
        <v>49</v>
      </c>
      <c r="F4" s="637" t="s">
        <v>50</v>
      </c>
      <c r="G4" s="639" t="s">
        <v>51</v>
      </c>
      <c r="H4" s="641" t="s">
        <v>92</v>
      </c>
      <c r="I4" s="643" t="s">
        <v>100</v>
      </c>
      <c r="J4" s="645" t="s">
        <v>52</v>
      </c>
      <c r="K4" s="620"/>
      <c r="L4" s="646"/>
      <c r="M4" s="615" t="s">
        <v>53</v>
      </c>
      <c r="N4" s="616"/>
      <c r="O4" s="174" t="s">
        <v>82</v>
      </c>
      <c r="P4" s="619" t="s">
        <v>93</v>
      </c>
      <c r="Q4" s="620"/>
      <c r="R4" s="621"/>
    </row>
    <row r="5" spans="3:18" ht="36.75" thickBot="1">
      <c r="C5" s="632"/>
      <c r="D5" s="634"/>
      <c r="E5" s="636"/>
      <c r="F5" s="638"/>
      <c r="G5" s="640"/>
      <c r="H5" s="642"/>
      <c r="I5" s="644"/>
      <c r="J5" s="175" t="s">
        <v>84</v>
      </c>
      <c r="K5" s="176" t="s">
        <v>85</v>
      </c>
      <c r="L5" s="177" t="s">
        <v>86</v>
      </c>
      <c r="M5" s="175" t="s">
        <v>94</v>
      </c>
      <c r="N5" s="177" t="s">
        <v>86</v>
      </c>
      <c r="O5" s="178" t="s">
        <v>101</v>
      </c>
      <c r="P5" s="179" t="s">
        <v>87</v>
      </c>
      <c r="Q5" s="172" t="s">
        <v>95</v>
      </c>
      <c r="R5" s="173" t="s">
        <v>88</v>
      </c>
    </row>
    <row r="6" spans="3:18" ht="20.25">
      <c r="C6" s="371" t="s">
        <v>102</v>
      </c>
      <c r="D6" s="372">
        <v>14955</v>
      </c>
      <c r="E6" s="373">
        <v>1200</v>
      </c>
      <c r="F6" s="374">
        <v>600</v>
      </c>
      <c r="G6" s="375">
        <v>50</v>
      </c>
      <c r="H6" s="376" t="s">
        <v>89</v>
      </c>
      <c r="I6" s="377"/>
      <c r="J6" s="378">
        <v>12</v>
      </c>
      <c r="K6" s="379">
        <f>E6*F6*J6/1000000</f>
        <v>8.64</v>
      </c>
      <c r="L6" s="380">
        <f>G6*K6/1000</f>
        <v>0.432</v>
      </c>
      <c r="M6" s="381">
        <v>16</v>
      </c>
      <c r="N6" s="382">
        <f aca="true" t="shared" si="0" ref="N6:N41">L6*M6</f>
        <v>6.912</v>
      </c>
      <c r="O6" s="383">
        <f>N6*11</f>
        <v>76.032</v>
      </c>
      <c r="P6" s="384">
        <f aca="true" t="shared" si="1" ref="P6:P43">Q6*L6</f>
        <v>626.4</v>
      </c>
      <c r="Q6" s="385">
        <v>1450</v>
      </c>
      <c r="R6" s="386">
        <f aca="true" t="shared" si="2" ref="R6:R39">Q6/(1000/G6)</f>
        <v>72.5</v>
      </c>
    </row>
    <row r="7" spans="3:18" ht="20.25">
      <c r="C7" s="27"/>
      <c r="D7" s="53">
        <v>332797</v>
      </c>
      <c r="E7" s="54">
        <v>1200</v>
      </c>
      <c r="F7" s="55">
        <v>600</v>
      </c>
      <c r="G7" s="56">
        <v>50</v>
      </c>
      <c r="H7" s="57" t="s">
        <v>89</v>
      </c>
      <c r="I7" s="58"/>
      <c r="J7" s="59">
        <v>8</v>
      </c>
      <c r="K7" s="12">
        <f>E7*F7*J7/1000000</f>
        <v>5.76</v>
      </c>
      <c r="L7" s="49">
        <f>G7*K7/1000</f>
        <v>0.288</v>
      </c>
      <c r="M7" s="50">
        <v>24</v>
      </c>
      <c r="N7" s="51">
        <f t="shared" si="0"/>
        <v>6.911999999999999</v>
      </c>
      <c r="O7" s="52">
        <f>N7*11</f>
        <v>76.03199999999998</v>
      </c>
      <c r="P7" s="60">
        <f>Q7*L7</f>
        <v>417.59999999999997</v>
      </c>
      <c r="Q7" s="385">
        <v>1450</v>
      </c>
      <c r="R7" s="61">
        <f>Q7/(1000/G7)</f>
        <v>72.5</v>
      </c>
    </row>
    <row r="8" spans="3:18" ht="160.5" customHeight="1" thickBot="1">
      <c r="C8" s="27" t="s">
        <v>143</v>
      </c>
      <c r="D8" s="62">
        <v>33273</v>
      </c>
      <c r="E8" s="54">
        <v>1200</v>
      </c>
      <c r="F8" s="55">
        <v>600</v>
      </c>
      <c r="G8" s="56">
        <v>100</v>
      </c>
      <c r="H8" s="57" t="s">
        <v>89</v>
      </c>
      <c r="I8" s="58"/>
      <c r="J8" s="59">
        <v>6</v>
      </c>
      <c r="K8" s="25">
        <f aca="true" t="shared" si="3" ref="K8:K41">E8*F8*J8/1000000</f>
        <v>4.32</v>
      </c>
      <c r="L8" s="63">
        <f aca="true" t="shared" si="4" ref="L8:L41">G8*K8/1000</f>
        <v>0.432</v>
      </c>
      <c r="M8" s="64">
        <v>16</v>
      </c>
      <c r="N8" s="65">
        <f t="shared" si="0"/>
        <v>6.912</v>
      </c>
      <c r="O8" s="66">
        <f aca="true" t="shared" si="5" ref="O8:O41">N8*11</f>
        <v>76.032</v>
      </c>
      <c r="P8" s="60">
        <f t="shared" si="1"/>
        <v>626.4</v>
      </c>
      <c r="Q8" s="385">
        <v>1450</v>
      </c>
      <c r="R8" s="61">
        <f t="shared" si="2"/>
        <v>145</v>
      </c>
    </row>
    <row r="9" spans="3:18" ht="41.25" customHeight="1">
      <c r="C9" s="387" t="s">
        <v>103</v>
      </c>
      <c r="D9" s="388">
        <v>12203</v>
      </c>
      <c r="E9" s="389">
        <v>1200</v>
      </c>
      <c r="F9" s="203">
        <v>600</v>
      </c>
      <c r="G9" s="204">
        <v>50</v>
      </c>
      <c r="H9" s="388" t="s">
        <v>89</v>
      </c>
      <c r="I9" s="390"/>
      <c r="J9" s="206">
        <v>12</v>
      </c>
      <c r="K9" s="379">
        <f t="shared" si="3"/>
        <v>8.64</v>
      </c>
      <c r="L9" s="380">
        <f t="shared" si="4"/>
        <v>0.432</v>
      </c>
      <c r="M9" s="391">
        <v>16</v>
      </c>
      <c r="N9" s="382">
        <f t="shared" si="0"/>
        <v>6.912</v>
      </c>
      <c r="O9" s="383">
        <f t="shared" si="5"/>
        <v>76.032</v>
      </c>
      <c r="P9" s="209">
        <f t="shared" si="1"/>
        <v>630.72</v>
      </c>
      <c r="Q9" s="392">
        <v>1460</v>
      </c>
      <c r="R9" s="210">
        <f t="shared" si="2"/>
        <v>73</v>
      </c>
    </row>
    <row r="10" spans="3:18" ht="20.25">
      <c r="C10" s="622" t="s">
        <v>104</v>
      </c>
      <c r="D10" s="67">
        <v>15413</v>
      </c>
      <c r="E10" s="28">
        <v>1200</v>
      </c>
      <c r="F10" s="14">
        <v>600</v>
      </c>
      <c r="G10" s="15">
        <v>60</v>
      </c>
      <c r="H10" s="16" t="s">
        <v>25</v>
      </c>
      <c r="I10" s="68"/>
      <c r="J10" s="69">
        <v>10</v>
      </c>
      <c r="K10" s="12">
        <f t="shared" si="3"/>
        <v>7.2</v>
      </c>
      <c r="L10" s="49">
        <f t="shared" si="4"/>
        <v>0.432</v>
      </c>
      <c r="M10" s="69">
        <v>16</v>
      </c>
      <c r="N10" s="51">
        <f t="shared" si="0"/>
        <v>6.912</v>
      </c>
      <c r="O10" s="52">
        <f t="shared" si="5"/>
        <v>76.032</v>
      </c>
      <c r="P10" s="39">
        <f t="shared" si="1"/>
        <v>630.72</v>
      </c>
      <c r="Q10" s="70">
        <f>Q9</f>
        <v>1460</v>
      </c>
      <c r="R10" s="40">
        <f t="shared" si="2"/>
        <v>87.6</v>
      </c>
    </row>
    <row r="11" spans="3:18" ht="20.25">
      <c r="C11" s="622"/>
      <c r="D11" s="67">
        <v>20582</v>
      </c>
      <c r="E11" s="28">
        <v>1200</v>
      </c>
      <c r="F11" s="14">
        <v>600</v>
      </c>
      <c r="G11" s="15">
        <v>70</v>
      </c>
      <c r="H11" s="16" t="s">
        <v>25</v>
      </c>
      <c r="I11" s="71"/>
      <c r="J11" s="72">
        <v>8</v>
      </c>
      <c r="K11" s="12">
        <f t="shared" si="3"/>
        <v>5.76</v>
      </c>
      <c r="L11" s="49">
        <f t="shared" si="4"/>
        <v>0.4032</v>
      </c>
      <c r="M11" s="72">
        <v>16</v>
      </c>
      <c r="N11" s="51">
        <f t="shared" si="0"/>
        <v>6.4512</v>
      </c>
      <c r="O11" s="52">
        <f t="shared" si="5"/>
        <v>70.9632</v>
      </c>
      <c r="P11" s="39">
        <f t="shared" si="1"/>
        <v>588.672</v>
      </c>
      <c r="Q11" s="70">
        <f>Q10</f>
        <v>1460</v>
      </c>
      <c r="R11" s="40">
        <f t="shared" si="2"/>
        <v>102.19999999999999</v>
      </c>
    </row>
    <row r="12" spans="3:18" ht="20.25">
      <c r="C12" s="622"/>
      <c r="D12" s="67">
        <v>18408</v>
      </c>
      <c r="E12" s="28">
        <v>1200</v>
      </c>
      <c r="F12" s="14">
        <v>600</v>
      </c>
      <c r="G12" s="15">
        <v>80</v>
      </c>
      <c r="H12" s="16" t="s">
        <v>25</v>
      </c>
      <c r="I12" s="71"/>
      <c r="J12" s="72">
        <v>6</v>
      </c>
      <c r="K12" s="12">
        <f t="shared" si="3"/>
        <v>4.32</v>
      </c>
      <c r="L12" s="49">
        <f t="shared" si="4"/>
        <v>0.3456</v>
      </c>
      <c r="M12" s="72">
        <v>20</v>
      </c>
      <c r="N12" s="51">
        <f t="shared" si="0"/>
        <v>6.912000000000001</v>
      </c>
      <c r="O12" s="52">
        <f t="shared" si="5"/>
        <v>76.03200000000001</v>
      </c>
      <c r="P12" s="39">
        <f t="shared" si="1"/>
        <v>504.576</v>
      </c>
      <c r="Q12" s="70">
        <f aca="true" t="shared" si="6" ref="Q12:Q19">Q11</f>
        <v>1460</v>
      </c>
      <c r="R12" s="40">
        <f t="shared" si="2"/>
        <v>116.8</v>
      </c>
    </row>
    <row r="13" spans="3:18" ht="20.25">
      <c r="C13" s="622"/>
      <c r="D13" s="67">
        <v>34705</v>
      </c>
      <c r="E13" s="28">
        <v>1200</v>
      </c>
      <c r="F13" s="14">
        <v>600</v>
      </c>
      <c r="G13" s="15">
        <v>90</v>
      </c>
      <c r="H13" s="16" t="s">
        <v>25</v>
      </c>
      <c r="I13" s="68"/>
      <c r="J13" s="69">
        <v>6</v>
      </c>
      <c r="K13" s="12">
        <f t="shared" si="3"/>
        <v>4.32</v>
      </c>
      <c r="L13" s="49">
        <f t="shared" si="4"/>
        <v>0.38880000000000003</v>
      </c>
      <c r="M13" s="69">
        <v>16</v>
      </c>
      <c r="N13" s="51">
        <f t="shared" si="0"/>
        <v>6.2208000000000006</v>
      </c>
      <c r="O13" s="52">
        <f t="shared" si="5"/>
        <v>68.42880000000001</v>
      </c>
      <c r="P13" s="39">
        <f t="shared" si="1"/>
        <v>567.648</v>
      </c>
      <c r="Q13" s="70">
        <f t="shared" si="6"/>
        <v>1460</v>
      </c>
      <c r="R13" s="40">
        <f t="shared" si="2"/>
        <v>131.4</v>
      </c>
    </row>
    <row r="14" spans="3:18" ht="20.25">
      <c r="C14" s="622"/>
      <c r="D14" s="67">
        <v>12202</v>
      </c>
      <c r="E14" s="28">
        <v>1200</v>
      </c>
      <c r="F14" s="14">
        <v>600</v>
      </c>
      <c r="G14" s="15">
        <v>100</v>
      </c>
      <c r="H14" s="16" t="s">
        <v>89</v>
      </c>
      <c r="I14" s="68"/>
      <c r="J14" s="69">
        <v>6</v>
      </c>
      <c r="K14" s="12">
        <f t="shared" si="3"/>
        <v>4.32</v>
      </c>
      <c r="L14" s="49">
        <f t="shared" si="4"/>
        <v>0.432</v>
      </c>
      <c r="M14" s="69">
        <v>16</v>
      </c>
      <c r="N14" s="51">
        <f t="shared" si="0"/>
        <v>6.912</v>
      </c>
      <c r="O14" s="52">
        <f t="shared" si="5"/>
        <v>76.032</v>
      </c>
      <c r="P14" s="39">
        <f t="shared" si="1"/>
        <v>630.72</v>
      </c>
      <c r="Q14" s="70">
        <f t="shared" si="6"/>
        <v>1460</v>
      </c>
      <c r="R14" s="40">
        <f t="shared" si="2"/>
        <v>146</v>
      </c>
    </row>
    <row r="15" spans="3:18" ht="20.25">
      <c r="C15" s="622"/>
      <c r="D15" s="67">
        <v>36541</v>
      </c>
      <c r="E15" s="28">
        <v>1200</v>
      </c>
      <c r="F15" s="14">
        <v>600</v>
      </c>
      <c r="G15" s="15">
        <v>110</v>
      </c>
      <c r="H15" s="16" t="s">
        <v>25</v>
      </c>
      <c r="I15" s="71"/>
      <c r="J15" s="73">
        <v>5</v>
      </c>
      <c r="K15" s="12">
        <f t="shared" si="3"/>
        <v>3.6</v>
      </c>
      <c r="L15" s="49">
        <f t="shared" si="4"/>
        <v>0.396</v>
      </c>
      <c r="M15" s="72">
        <v>16</v>
      </c>
      <c r="N15" s="51">
        <f t="shared" si="0"/>
        <v>6.336</v>
      </c>
      <c r="O15" s="52">
        <f t="shared" si="5"/>
        <v>69.696</v>
      </c>
      <c r="P15" s="39">
        <f t="shared" si="1"/>
        <v>578.1600000000001</v>
      </c>
      <c r="Q15" s="70">
        <f t="shared" si="6"/>
        <v>1460</v>
      </c>
      <c r="R15" s="40">
        <f t="shared" si="2"/>
        <v>160.6</v>
      </c>
    </row>
    <row r="16" spans="3:18" ht="20.25">
      <c r="C16" s="622"/>
      <c r="D16" s="67">
        <v>37585</v>
      </c>
      <c r="E16" s="74">
        <v>1200</v>
      </c>
      <c r="F16" s="36">
        <v>600</v>
      </c>
      <c r="G16" s="37">
        <v>120</v>
      </c>
      <c r="H16" s="67" t="s">
        <v>25</v>
      </c>
      <c r="I16" s="68"/>
      <c r="J16" s="69">
        <v>5</v>
      </c>
      <c r="K16" s="12">
        <f t="shared" si="3"/>
        <v>3.6</v>
      </c>
      <c r="L16" s="49">
        <f t="shared" si="4"/>
        <v>0.432</v>
      </c>
      <c r="M16" s="69">
        <v>16</v>
      </c>
      <c r="N16" s="51">
        <f t="shared" si="0"/>
        <v>6.912</v>
      </c>
      <c r="O16" s="52">
        <f t="shared" si="5"/>
        <v>76.032</v>
      </c>
      <c r="P16" s="39">
        <f t="shared" si="1"/>
        <v>630.72</v>
      </c>
      <c r="Q16" s="70">
        <f t="shared" si="6"/>
        <v>1460</v>
      </c>
      <c r="R16" s="40">
        <f t="shared" si="2"/>
        <v>175.2</v>
      </c>
    </row>
    <row r="17" spans="3:18" ht="20.25">
      <c r="C17" s="622"/>
      <c r="D17" s="67">
        <v>377725</v>
      </c>
      <c r="E17" s="28">
        <v>1200</v>
      </c>
      <c r="F17" s="14">
        <v>600</v>
      </c>
      <c r="G17" s="15">
        <v>130</v>
      </c>
      <c r="H17" s="16" t="s">
        <v>25</v>
      </c>
      <c r="I17" s="75"/>
      <c r="J17" s="38">
        <v>3</v>
      </c>
      <c r="K17" s="12">
        <f t="shared" si="3"/>
        <v>2.16</v>
      </c>
      <c r="L17" s="49">
        <f t="shared" si="4"/>
        <v>0.2808</v>
      </c>
      <c r="M17" s="38">
        <v>24</v>
      </c>
      <c r="N17" s="51">
        <f t="shared" si="0"/>
        <v>6.7392</v>
      </c>
      <c r="O17" s="52">
        <f t="shared" si="5"/>
        <v>74.1312</v>
      </c>
      <c r="P17" s="39">
        <f t="shared" si="1"/>
        <v>409.968</v>
      </c>
      <c r="Q17" s="70">
        <f t="shared" si="6"/>
        <v>1460</v>
      </c>
      <c r="R17" s="40">
        <f t="shared" si="2"/>
        <v>189.79999999999998</v>
      </c>
    </row>
    <row r="18" spans="3:18" ht="20.25">
      <c r="C18" s="622"/>
      <c r="D18" s="67">
        <v>210246</v>
      </c>
      <c r="E18" s="28">
        <v>1200</v>
      </c>
      <c r="F18" s="14">
        <v>600</v>
      </c>
      <c r="G18" s="15">
        <v>140</v>
      </c>
      <c r="H18" s="16" t="s">
        <v>25</v>
      </c>
      <c r="I18" s="68"/>
      <c r="J18" s="69">
        <v>4</v>
      </c>
      <c r="K18" s="12">
        <f t="shared" si="3"/>
        <v>2.88</v>
      </c>
      <c r="L18" s="49">
        <f t="shared" si="4"/>
        <v>0.4032</v>
      </c>
      <c r="M18" s="69">
        <v>16</v>
      </c>
      <c r="N18" s="51">
        <f t="shared" si="0"/>
        <v>6.4512</v>
      </c>
      <c r="O18" s="52">
        <f t="shared" si="5"/>
        <v>70.9632</v>
      </c>
      <c r="P18" s="39">
        <f t="shared" si="1"/>
        <v>588.672</v>
      </c>
      <c r="Q18" s="70">
        <f t="shared" si="6"/>
        <v>1460</v>
      </c>
      <c r="R18" s="40">
        <f t="shared" si="2"/>
        <v>204.39999999999998</v>
      </c>
    </row>
    <row r="19" spans="3:18" ht="21" thickBot="1">
      <c r="C19" s="623"/>
      <c r="D19" s="76">
        <v>28928</v>
      </c>
      <c r="E19" s="29">
        <v>1200</v>
      </c>
      <c r="F19" s="21">
        <v>600</v>
      </c>
      <c r="G19" s="22">
        <v>150</v>
      </c>
      <c r="H19" s="23" t="s">
        <v>25</v>
      </c>
      <c r="I19" s="77"/>
      <c r="J19" s="78">
        <v>4</v>
      </c>
      <c r="K19" s="25">
        <f t="shared" si="3"/>
        <v>2.88</v>
      </c>
      <c r="L19" s="63">
        <f t="shared" si="4"/>
        <v>0.432</v>
      </c>
      <c r="M19" s="78">
        <v>16</v>
      </c>
      <c r="N19" s="65">
        <f t="shared" si="0"/>
        <v>6.912</v>
      </c>
      <c r="O19" s="79">
        <f t="shared" si="5"/>
        <v>76.032</v>
      </c>
      <c r="P19" s="44">
        <f t="shared" si="1"/>
        <v>630.72</v>
      </c>
      <c r="Q19" s="80">
        <f t="shared" si="6"/>
        <v>1460</v>
      </c>
      <c r="R19" s="45">
        <f>Q19/(1000/G19)</f>
        <v>219</v>
      </c>
    </row>
    <row r="20" spans="3:18" ht="39.75" customHeight="1">
      <c r="C20" s="371" t="s">
        <v>105</v>
      </c>
      <c r="D20" s="376">
        <v>12889</v>
      </c>
      <c r="E20" s="393">
        <v>1200</v>
      </c>
      <c r="F20" s="394">
        <v>600</v>
      </c>
      <c r="G20" s="395">
        <v>50</v>
      </c>
      <c r="H20" s="396" t="s">
        <v>89</v>
      </c>
      <c r="I20" s="206"/>
      <c r="J20" s="391">
        <v>12</v>
      </c>
      <c r="K20" s="379">
        <f t="shared" si="3"/>
        <v>8.64</v>
      </c>
      <c r="L20" s="380">
        <f t="shared" si="4"/>
        <v>0.432</v>
      </c>
      <c r="M20" s="381">
        <v>16</v>
      </c>
      <c r="N20" s="382">
        <f t="shared" si="0"/>
        <v>6.912</v>
      </c>
      <c r="O20" s="383">
        <f t="shared" si="5"/>
        <v>76.032</v>
      </c>
      <c r="P20" s="384">
        <f t="shared" si="1"/>
        <v>669.6</v>
      </c>
      <c r="Q20" s="385">
        <v>1550</v>
      </c>
      <c r="R20" s="386">
        <f t="shared" si="2"/>
        <v>77.5</v>
      </c>
    </row>
    <row r="21" spans="3:18" ht="20.25">
      <c r="C21" s="624" t="s">
        <v>106</v>
      </c>
      <c r="D21" s="81">
        <v>31473</v>
      </c>
      <c r="E21" s="28">
        <v>1200</v>
      </c>
      <c r="F21" s="14">
        <v>600</v>
      </c>
      <c r="G21" s="15">
        <v>60</v>
      </c>
      <c r="H21" s="82" t="s">
        <v>25</v>
      </c>
      <c r="I21" s="17"/>
      <c r="J21" s="17">
        <v>10</v>
      </c>
      <c r="K21" s="12">
        <f t="shared" si="3"/>
        <v>7.2</v>
      </c>
      <c r="L21" s="49">
        <f t="shared" si="4"/>
        <v>0.432</v>
      </c>
      <c r="M21" s="83">
        <v>16</v>
      </c>
      <c r="N21" s="51">
        <f t="shared" si="0"/>
        <v>6.912</v>
      </c>
      <c r="O21" s="52">
        <f t="shared" si="5"/>
        <v>76.032</v>
      </c>
      <c r="P21" s="39">
        <f t="shared" si="1"/>
        <v>669.6</v>
      </c>
      <c r="Q21" s="70">
        <f>Q20</f>
        <v>1550</v>
      </c>
      <c r="R21" s="40">
        <f t="shared" si="2"/>
        <v>93</v>
      </c>
    </row>
    <row r="22" spans="3:18" ht="20.25">
      <c r="C22" s="624"/>
      <c r="D22" s="67">
        <v>21314</v>
      </c>
      <c r="E22" s="28">
        <v>1200</v>
      </c>
      <c r="F22" s="14">
        <v>600</v>
      </c>
      <c r="G22" s="15">
        <v>70</v>
      </c>
      <c r="H22" s="82" t="s">
        <v>25</v>
      </c>
      <c r="I22" s="17"/>
      <c r="J22" s="17">
        <v>8</v>
      </c>
      <c r="K22" s="12">
        <f t="shared" si="3"/>
        <v>5.76</v>
      </c>
      <c r="L22" s="49">
        <f t="shared" si="4"/>
        <v>0.4032</v>
      </c>
      <c r="M22" s="83">
        <v>16</v>
      </c>
      <c r="N22" s="51">
        <f t="shared" si="0"/>
        <v>6.4512</v>
      </c>
      <c r="O22" s="52">
        <f t="shared" si="5"/>
        <v>70.9632</v>
      </c>
      <c r="P22" s="39">
        <f t="shared" si="1"/>
        <v>624.96</v>
      </c>
      <c r="Q22" s="70">
        <f aca="true" t="shared" si="7" ref="Q22:Q29">Q21</f>
        <v>1550</v>
      </c>
      <c r="R22" s="40">
        <f t="shared" si="2"/>
        <v>108.5</v>
      </c>
    </row>
    <row r="23" spans="3:18" ht="20.25">
      <c r="C23" s="624"/>
      <c r="D23" s="67">
        <v>21315</v>
      </c>
      <c r="E23" s="28">
        <v>1200</v>
      </c>
      <c r="F23" s="14">
        <v>600</v>
      </c>
      <c r="G23" s="15">
        <v>80</v>
      </c>
      <c r="H23" s="82" t="s">
        <v>25</v>
      </c>
      <c r="I23" s="17"/>
      <c r="J23" s="17">
        <v>6</v>
      </c>
      <c r="K23" s="12">
        <f t="shared" si="3"/>
        <v>4.32</v>
      </c>
      <c r="L23" s="49">
        <f t="shared" si="4"/>
        <v>0.3456</v>
      </c>
      <c r="M23" s="83">
        <v>20</v>
      </c>
      <c r="N23" s="51">
        <f t="shared" si="0"/>
        <v>6.912000000000001</v>
      </c>
      <c r="O23" s="52">
        <f t="shared" si="5"/>
        <v>76.03200000000001</v>
      </c>
      <c r="P23" s="39">
        <f t="shared" si="1"/>
        <v>535.6800000000001</v>
      </c>
      <c r="Q23" s="70">
        <f t="shared" si="7"/>
        <v>1550</v>
      </c>
      <c r="R23" s="40">
        <f t="shared" si="2"/>
        <v>124</v>
      </c>
    </row>
    <row r="24" spans="3:18" ht="20.25">
      <c r="C24" s="624"/>
      <c r="D24" s="67">
        <v>26848</v>
      </c>
      <c r="E24" s="28">
        <v>1200</v>
      </c>
      <c r="F24" s="14">
        <v>600</v>
      </c>
      <c r="G24" s="15">
        <v>90</v>
      </c>
      <c r="H24" s="82" t="s">
        <v>25</v>
      </c>
      <c r="I24" s="17"/>
      <c r="J24" s="17">
        <v>6</v>
      </c>
      <c r="K24" s="12">
        <f t="shared" si="3"/>
        <v>4.32</v>
      </c>
      <c r="L24" s="49">
        <f t="shared" si="4"/>
        <v>0.38880000000000003</v>
      </c>
      <c r="M24" s="83">
        <v>16</v>
      </c>
      <c r="N24" s="51">
        <f t="shared" si="0"/>
        <v>6.2208000000000006</v>
      </c>
      <c r="O24" s="52">
        <f t="shared" si="5"/>
        <v>68.42880000000001</v>
      </c>
      <c r="P24" s="39">
        <f t="shared" si="1"/>
        <v>602.6400000000001</v>
      </c>
      <c r="Q24" s="70">
        <f t="shared" si="7"/>
        <v>1550</v>
      </c>
      <c r="R24" s="40">
        <f t="shared" si="2"/>
        <v>139.5</v>
      </c>
    </row>
    <row r="25" spans="3:18" ht="20.25">
      <c r="C25" s="624"/>
      <c r="D25" s="67">
        <v>12890</v>
      </c>
      <c r="E25" s="28">
        <v>1200</v>
      </c>
      <c r="F25" s="14">
        <v>600</v>
      </c>
      <c r="G25" s="15">
        <v>100</v>
      </c>
      <c r="H25" s="82" t="s">
        <v>89</v>
      </c>
      <c r="I25" s="69"/>
      <c r="J25" s="69">
        <v>6</v>
      </c>
      <c r="K25" s="12">
        <f t="shared" si="3"/>
        <v>4.32</v>
      </c>
      <c r="L25" s="49">
        <f t="shared" si="4"/>
        <v>0.432</v>
      </c>
      <c r="M25" s="84">
        <v>16</v>
      </c>
      <c r="N25" s="51">
        <f t="shared" si="0"/>
        <v>6.912</v>
      </c>
      <c r="O25" s="52">
        <f t="shared" si="5"/>
        <v>76.032</v>
      </c>
      <c r="P25" s="39">
        <f t="shared" si="1"/>
        <v>669.6</v>
      </c>
      <c r="Q25" s="70">
        <f t="shared" si="7"/>
        <v>1550</v>
      </c>
      <c r="R25" s="40">
        <f t="shared" si="2"/>
        <v>155</v>
      </c>
    </row>
    <row r="26" spans="3:18" ht="20.25">
      <c r="C26" s="624"/>
      <c r="D26" s="67">
        <v>368332</v>
      </c>
      <c r="E26" s="28">
        <v>1200</v>
      </c>
      <c r="F26" s="14">
        <v>600</v>
      </c>
      <c r="G26" s="15">
        <v>110</v>
      </c>
      <c r="H26" s="82" t="s">
        <v>25</v>
      </c>
      <c r="I26" s="17"/>
      <c r="J26" s="17">
        <v>5</v>
      </c>
      <c r="K26" s="12">
        <f t="shared" si="3"/>
        <v>3.6</v>
      </c>
      <c r="L26" s="49">
        <f t="shared" si="4"/>
        <v>0.396</v>
      </c>
      <c r="M26" s="83">
        <v>16</v>
      </c>
      <c r="N26" s="51">
        <f t="shared" si="0"/>
        <v>6.336</v>
      </c>
      <c r="O26" s="52">
        <f t="shared" si="5"/>
        <v>69.696</v>
      </c>
      <c r="P26" s="39">
        <f t="shared" si="1"/>
        <v>613.8000000000001</v>
      </c>
      <c r="Q26" s="70">
        <f t="shared" si="7"/>
        <v>1550</v>
      </c>
      <c r="R26" s="40">
        <f t="shared" si="2"/>
        <v>170.49999999999997</v>
      </c>
    </row>
    <row r="27" spans="3:18" ht="20.25">
      <c r="C27" s="624"/>
      <c r="D27" s="67">
        <v>35443</v>
      </c>
      <c r="E27" s="28">
        <v>1200</v>
      </c>
      <c r="F27" s="14">
        <v>600</v>
      </c>
      <c r="G27" s="15">
        <v>120</v>
      </c>
      <c r="H27" s="82" t="s">
        <v>25</v>
      </c>
      <c r="I27" s="17"/>
      <c r="J27" s="17">
        <v>5</v>
      </c>
      <c r="K27" s="12">
        <f t="shared" si="3"/>
        <v>3.6</v>
      </c>
      <c r="L27" s="49">
        <f t="shared" si="4"/>
        <v>0.432</v>
      </c>
      <c r="M27" s="83">
        <v>16</v>
      </c>
      <c r="N27" s="51">
        <f t="shared" si="0"/>
        <v>6.912</v>
      </c>
      <c r="O27" s="52">
        <f t="shared" si="5"/>
        <v>76.032</v>
      </c>
      <c r="P27" s="39">
        <f t="shared" si="1"/>
        <v>669.6</v>
      </c>
      <c r="Q27" s="70">
        <f t="shared" si="7"/>
        <v>1550</v>
      </c>
      <c r="R27" s="40">
        <f t="shared" si="2"/>
        <v>186</v>
      </c>
    </row>
    <row r="28" spans="3:18" ht="20.25">
      <c r="C28" s="624"/>
      <c r="D28" s="67">
        <v>377524</v>
      </c>
      <c r="E28" s="28">
        <v>1200</v>
      </c>
      <c r="F28" s="14">
        <v>600</v>
      </c>
      <c r="G28" s="15">
        <v>130</v>
      </c>
      <c r="H28" s="82" t="s">
        <v>25</v>
      </c>
      <c r="I28" s="17"/>
      <c r="J28" s="17">
        <v>3</v>
      </c>
      <c r="K28" s="12">
        <f t="shared" si="3"/>
        <v>2.16</v>
      </c>
      <c r="L28" s="49">
        <f t="shared" si="4"/>
        <v>0.2808</v>
      </c>
      <c r="M28" s="83">
        <v>24</v>
      </c>
      <c r="N28" s="51">
        <f t="shared" si="0"/>
        <v>6.7392</v>
      </c>
      <c r="O28" s="52">
        <f t="shared" si="5"/>
        <v>74.1312</v>
      </c>
      <c r="P28" s="39">
        <f t="shared" si="1"/>
        <v>435.24</v>
      </c>
      <c r="Q28" s="70">
        <f t="shared" si="7"/>
        <v>1550</v>
      </c>
      <c r="R28" s="40">
        <f t="shared" si="2"/>
        <v>201.5</v>
      </c>
    </row>
    <row r="29" spans="3:18" ht="20.25" customHeight="1" thickBot="1">
      <c r="C29" s="624"/>
      <c r="D29" s="67">
        <v>31484</v>
      </c>
      <c r="E29" s="28">
        <v>1200</v>
      </c>
      <c r="F29" s="14">
        <v>600</v>
      </c>
      <c r="G29" s="15">
        <v>140</v>
      </c>
      <c r="H29" s="82" t="s">
        <v>25</v>
      </c>
      <c r="I29" s="17"/>
      <c r="J29" s="17">
        <v>4</v>
      </c>
      <c r="K29" s="12">
        <f t="shared" si="3"/>
        <v>2.88</v>
      </c>
      <c r="L29" s="49">
        <f t="shared" si="4"/>
        <v>0.4032</v>
      </c>
      <c r="M29" s="83">
        <v>16</v>
      </c>
      <c r="N29" s="51">
        <f t="shared" si="0"/>
        <v>6.4512</v>
      </c>
      <c r="O29" s="52">
        <f t="shared" si="5"/>
        <v>70.9632</v>
      </c>
      <c r="P29" s="39">
        <f t="shared" si="1"/>
        <v>624.96</v>
      </c>
      <c r="Q29" s="70">
        <f t="shared" si="7"/>
        <v>1550</v>
      </c>
      <c r="R29" s="40">
        <f t="shared" si="2"/>
        <v>217</v>
      </c>
    </row>
    <row r="30" spans="3:18" ht="21" hidden="1" thickBot="1">
      <c r="C30" s="624"/>
      <c r="D30" s="67">
        <v>33133</v>
      </c>
      <c r="E30" s="28">
        <v>1200</v>
      </c>
      <c r="F30" s="14">
        <v>600</v>
      </c>
      <c r="G30" s="15">
        <v>150</v>
      </c>
      <c r="H30" s="82" t="s">
        <v>25</v>
      </c>
      <c r="I30" s="17"/>
      <c r="J30" s="17">
        <v>4</v>
      </c>
      <c r="K30" s="25">
        <f t="shared" si="3"/>
        <v>2.88</v>
      </c>
      <c r="L30" s="63">
        <f t="shared" si="4"/>
        <v>0.432</v>
      </c>
      <c r="M30" s="64">
        <v>16</v>
      </c>
      <c r="N30" s="65">
        <f t="shared" si="0"/>
        <v>6.912</v>
      </c>
      <c r="O30" s="66">
        <f t="shared" si="5"/>
        <v>76.032</v>
      </c>
      <c r="P30" s="39">
        <f t="shared" si="1"/>
        <v>669.6</v>
      </c>
      <c r="Q30" s="70">
        <f>Q28</f>
        <v>1550</v>
      </c>
      <c r="R30" s="40">
        <f t="shared" si="2"/>
        <v>232.5</v>
      </c>
    </row>
    <row r="31" spans="3:18" ht="36">
      <c r="C31" s="201" t="s">
        <v>107</v>
      </c>
      <c r="D31" s="388">
        <v>13241</v>
      </c>
      <c r="E31" s="389">
        <v>1200</v>
      </c>
      <c r="F31" s="203">
        <v>600</v>
      </c>
      <c r="G31" s="204">
        <v>50</v>
      </c>
      <c r="H31" s="205" t="s">
        <v>89</v>
      </c>
      <c r="I31" s="206"/>
      <c r="J31" s="206">
        <v>12</v>
      </c>
      <c r="K31" s="379">
        <f t="shared" si="3"/>
        <v>8.64</v>
      </c>
      <c r="L31" s="380">
        <f t="shared" si="4"/>
        <v>0.432</v>
      </c>
      <c r="M31" s="381">
        <v>16</v>
      </c>
      <c r="N31" s="382">
        <f t="shared" si="0"/>
        <v>6.912</v>
      </c>
      <c r="O31" s="383">
        <f t="shared" si="5"/>
        <v>76.032</v>
      </c>
      <c r="P31" s="209">
        <f t="shared" si="1"/>
        <v>756</v>
      </c>
      <c r="Q31" s="392">
        <v>1750</v>
      </c>
      <c r="R31" s="210">
        <f t="shared" si="2"/>
        <v>87.5</v>
      </c>
    </row>
    <row r="32" spans="3:18" ht="20.25">
      <c r="C32" s="624" t="s">
        <v>108</v>
      </c>
      <c r="D32" s="67">
        <v>13789</v>
      </c>
      <c r="E32" s="28">
        <v>1200</v>
      </c>
      <c r="F32" s="14">
        <v>600</v>
      </c>
      <c r="G32" s="15">
        <v>60</v>
      </c>
      <c r="H32" s="82" t="s">
        <v>25</v>
      </c>
      <c r="I32" s="17"/>
      <c r="J32" s="17">
        <v>10</v>
      </c>
      <c r="K32" s="12">
        <f t="shared" si="3"/>
        <v>7.2</v>
      </c>
      <c r="L32" s="49">
        <f t="shared" si="4"/>
        <v>0.432</v>
      </c>
      <c r="M32" s="83">
        <v>16</v>
      </c>
      <c r="N32" s="51">
        <f t="shared" si="0"/>
        <v>6.912</v>
      </c>
      <c r="O32" s="52">
        <f t="shared" si="5"/>
        <v>76.032</v>
      </c>
      <c r="P32" s="39">
        <f t="shared" si="1"/>
        <v>756</v>
      </c>
      <c r="Q32" s="70">
        <f>Q31</f>
        <v>1750</v>
      </c>
      <c r="R32" s="40">
        <f t="shared" si="2"/>
        <v>104.99999999999999</v>
      </c>
    </row>
    <row r="33" spans="3:18" ht="20.25">
      <c r="C33" s="624"/>
      <c r="D33" s="67">
        <v>20583</v>
      </c>
      <c r="E33" s="28">
        <v>1200</v>
      </c>
      <c r="F33" s="14">
        <v>600</v>
      </c>
      <c r="G33" s="15">
        <v>70</v>
      </c>
      <c r="H33" s="82" t="s">
        <v>25</v>
      </c>
      <c r="I33" s="17"/>
      <c r="J33" s="17">
        <v>8</v>
      </c>
      <c r="K33" s="12">
        <f t="shared" si="3"/>
        <v>5.76</v>
      </c>
      <c r="L33" s="49">
        <f t="shared" si="4"/>
        <v>0.4032</v>
      </c>
      <c r="M33" s="83">
        <v>16</v>
      </c>
      <c r="N33" s="51">
        <f t="shared" si="0"/>
        <v>6.4512</v>
      </c>
      <c r="O33" s="52">
        <f t="shared" si="5"/>
        <v>70.9632</v>
      </c>
      <c r="P33" s="39">
        <f t="shared" si="1"/>
        <v>705.6</v>
      </c>
      <c r="Q33" s="70">
        <f aca="true" t="shared" si="8" ref="Q33:Q41">Q32</f>
        <v>1750</v>
      </c>
      <c r="R33" s="40">
        <f t="shared" si="2"/>
        <v>122.5</v>
      </c>
    </row>
    <row r="34" spans="3:18" ht="20.25">
      <c r="C34" s="624"/>
      <c r="D34" s="67">
        <v>20584</v>
      </c>
      <c r="E34" s="28">
        <v>1200</v>
      </c>
      <c r="F34" s="14">
        <v>600</v>
      </c>
      <c r="G34" s="15">
        <v>80</v>
      </c>
      <c r="H34" s="82" t="s">
        <v>25</v>
      </c>
      <c r="I34" s="17"/>
      <c r="J34" s="17">
        <v>6</v>
      </c>
      <c r="K34" s="12">
        <f t="shared" si="3"/>
        <v>4.32</v>
      </c>
      <c r="L34" s="49">
        <f t="shared" si="4"/>
        <v>0.3456</v>
      </c>
      <c r="M34" s="83">
        <v>20</v>
      </c>
      <c r="N34" s="51">
        <f t="shared" si="0"/>
        <v>6.912000000000001</v>
      </c>
      <c r="O34" s="52">
        <f t="shared" si="5"/>
        <v>76.03200000000001</v>
      </c>
      <c r="P34" s="39">
        <f t="shared" si="1"/>
        <v>604.8000000000001</v>
      </c>
      <c r="Q34" s="70">
        <f t="shared" si="8"/>
        <v>1750</v>
      </c>
      <c r="R34" s="40">
        <f t="shared" si="2"/>
        <v>140</v>
      </c>
    </row>
    <row r="35" spans="3:18" ht="20.25">
      <c r="C35" s="624"/>
      <c r="D35" s="67">
        <v>53722</v>
      </c>
      <c r="E35" s="28">
        <v>1200</v>
      </c>
      <c r="F35" s="14">
        <v>600</v>
      </c>
      <c r="G35" s="15">
        <v>90</v>
      </c>
      <c r="H35" s="82" t="s">
        <v>25</v>
      </c>
      <c r="I35" s="17"/>
      <c r="J35" s="17">
        <v>6</v>
      </c>
      <c r="K35" s="12">
        <f t="shared" si="3"/>
        <v>4.32</v>
      </c>
      <c r="L35" s="49">
        <f t="shared" si="4"/>
        <v>0.38880000000000003</v>
      </c>
      <c r="M35" s="83">
        <v>16</v>
      </c>
      <c r="N35" s="51">
        <f t="shared" si="0"/>
        <v>6.2208000000000006</v>
      </c>
      <c r="O35" s="52">
        <f t="shared" si="5"/>
        <v>68.42880000000001</v>
      </c>
      <c r="P35" s="39">
        <f t="shared" si="1"/>
        <v>680.4000000000001</v>
      </c>
      <c r="Q35" s="70">
        <f t="shared" si="8"/>
        <v>1750</v>
      </c>
      <c r="R35" s="40">
        <f t="shared" si="2"/>
        <v>157.5</v>
      </c>
    </row>
    <row r="36" spans="3:18" ht="20.25">
      <c r="C36" s="624"/>
      <c r="D36" s="67">
        <v>13240</v>
      </c>
      <c r="E36" s="28">
        <v>1200</v>
      </c>
      <c r="F36" s="14">
        <v>600</v>
      </c>
      <c r="G36" s="15">
        <v>100</v>
      </c>
      <c r="H36" s="82" t="s">
        <v>25</v>
      </c>
      <c r="I36" s="69"/>
      <c r="J36" s="69">
        <v>6</v>
      </c>
      <c r="K36" s="12">
        <f t="shared" si="3"/>
        <v>4.32</v>
      </c>
      <c r="L36" s="49">
        <f t="shared" si="4"/>
        <v>0.432</v>
      </c>
      <c r="M36" s="84">
        <v>16</v>
      </c>
      <c r="N36" s="51">
        <f t="shared" si="0"/>
        <v>6.912</v>
      </c>
      <c r="O36" s="52">
        <f t="shared" si="5"/>
        <v>76.032</v>
      </c>
      <c r="P36" s="39">
        <f t="shared" si="1"/>
        <v>756</v>
      </c>
      <c r="Q36" s="70">
        <f t="shared" si="8"/>
        <v>1750</v>
      </c>
      <c r="R36" s="40">
        <f t="shared" si="2"/>
        <v>175</v>
      </c>
    </row>
    <row r="37" spans="3:18" ht="20.25">
      <c r="C37" s="624"/>
      <c r="D37" s="67">
        <v>368224</v>
      </c>
      <c r="E37" s="28">
        <v>1200</v>
      </c>
      <c r="F37" s="14">
        <v>600</v>
      </c>
      <c r="G37" s="15">
        <v>110</v>
      </c>
      <c r="H37" s="82" t="s">
        <v>25</v>
      </c>
      <c r="I37" s="17"/>
      <c r="J37" s="17">
        <v>5</v>
      </c>
      <c r="K37" s="12">
        <f t="shared" si="3"/>
        <v>3.6</v>
      </c>
      <c r="L37" s="49">
        <f t="shared" si="4"/>
        <v>0.396</v>
      </c>
      <c r="M37" s="83">
        <v>16</v>
      </c>
      <c r="N37" s="51">
        <f t="shared" si="0"/>
        <v>6.336</v>
      </c>
      <c r="O37" s="52">
        <f t="shared" si="5"/>
        <v>69.696</v>
      </c>
      <c r="P37" s="39">
        <f t="shared" si="1"/>
        <v>693</v>
      </c>
      <c r="Q37" s="70">
        <f t="shared" si="8"/>
        <v>1750</v>
      </c>
      <c r="R37" s="40">
        <f t="shared" si="2"/>
        <v>192.49999999999997</v>
      </c>
    </row>
    <row r="38" spans="3:18" ht="20.25">
      <c r="C38" s="624"/>
      <c r="D38" s="67">
        <v>393434</v>
      </c>
      <c r="E38" s="28">
        <v>1200</v>
      </c>
      <c r="F38" s="14">
        <v>600</v>
      </c>
      <c r="G38" s="15">
        <v>120</v>
      </c>
      <c r="H38" s="82" t="s">
        <v>25</v>
      </c>
      <c r="I38" s="17"/>
      <c r="J38" s="17">
        <v>5</v>
      </c>
      <c r="K38" s="12">
        <f t="shared" si="3"/>
        <v>3.6</v>
      </c>
      <c r="L38" s="49">
        <f t="shared" si="4"/>
        <v>0.432</v>
      </c>
      <c r="M38" s="83">
        <v>16</v>
      </c>
      <c r="N38" s="51">
        <f t="shared" si="0"/>
        <v>6.912</v>
      </c>
      <c r="O38" s="52">
        <f t="shared" si="5"/>
        <v>76.032</v>
      </c>
      <c r="P38" s="39">
        <f t="shared" si="1"/>
        <v>756</v>
      </c>
      <c r="Q38" s="70">
        <f t="shared" si="8"/>
        <v>1750</v>
      </c>
      <c r="R38" s="40">
        <f t="shared" si="2"/>
        <v>209.99999999999997</v>
      </c>
    </row>
    <row r="39" spans="3:18" ht="20.25">
      <c r="C39" s="624"/>
      <c r="D39" s="67">
        <v>365277</v>
      </c>
      <c r="E39" s="28">
        <v>1200</v>
      </c>
      <c r="F39" s="14">
        <v>600</v>
      </c>
      <c r="G39" s="15">
        <v>130</v>
      </c>
      <c r="H39" s="82" t="s">
        <v>25</v>
      </c>
      <c r="I39" s="17"/>
      <c r="J39" s="17">
        <v>3</v>
      </c>
      <c r="K39" s="12">
        <f t="shared" si="3"/>
        <v>2.16</v>
      </c>
      <c r="L39" s="49">
        <f t="shared" si="4"/>
        <v>0.2808</v>
      </c>
      <c r="M39" s="83">
        <v>24</v>
      </c>
      <c r="N39" s="51">
        <f t="shared" si="0"/>
        <v>6.7392</v>
      </c>
      <c r="O39" s="52">
        <f t="shared" si="5"/>
        <v>74.1312</v>
      </c>
      <c r="P39" s="39">
        <f t="shared" si="1"/>
        <v>491.4</v>
      </c>
      <c r="Q39" s="70">
        <f t="shared" si="8"/>
        <v>1750</v>
      </c>
      <c r="R39" s="40">
        <f t="shared" si="2"/>
        <v>227.5</v>
      </c>
    </row>
    <row r="40" spans="3:18" ht="20.25">
      <c r="C40" s="624"/>
      <c r="D40" s="67">
        <v>368226</v>
      </c>
      <c r="E40" s="28">
        <v>1200</v>
      </c>
      <c r="F40" s="14">
        <v>600</v>
      </c>
      <c r="G40" s="15">
        <v>140</v>
      </c>
      <c r="H40" s="82" t="s">
        <v>25</v>
      </c>
      <c r="I40" s="17"/>
      <c r="J40" s="17">
        <v>4</v>
      </c>
      <c r="K40" s="12">
        <f t="shared" si="3"/>
        <v>2.88</v>
      </c>
      <c r="L40" s="49">
        <f t="shared" si="4"/>
        <v>0.4032</v>
      </c>
      <c r="M40" s="83">
        <v>16</v>
      </c>
      <c r="N40" s="51">
        <f t="shared" si="0"/>
        <v>6.4512</v>
      </c>
      <c r="O40" s="52">
        <f t="shared" si="5"/>
        <v>70.9632</v>
      </c>
      <c r="P40" s="39">
        <f t="shared" si="1"/>
        <v>705.6</v>
      </c>
      <c r="Q40" s="70">
        <f t="shared" si="8"/>
        <v>1750</v>
      </c>
      <c r="R40" s="40">
        <f>Q40/(1000/G40)</f>
        <v>245</v>
      </c>
    </row>
    <row r="41" spans="3:18" ht="21" thickBot="1">
      <c r="C41" s="625"/>
      <c r="D41" s="76">
        <v>23463</v>
      </c>
      <c r="E41" s="29">
        <v>1200</v>
      </c>
      <c r="F41" s="21">
        <v>600</v>
      </c>
      <c r="G41" s="22">
        <v>150</v>
      </c>
      <c r="H41" s="85" t="s">
        <v>25</v>
      </c>
      <c r="I41" s="24"/>
      <c r="J41" s="24">
        <v>4</v>
      </c>
      <c r="K41" s="86">
        <f t="shared" si="3"/>
        <v>2.88</v>
      </c>
      <c r="L41" s="87">
        <f t="shared" si="4"/>
        <v>0.432</v>
      </c>
      <c r="M41" s="64">
        <v>16</v>
      </c>
      <c r="N41" s="88">
        <f t="shared" si="0"/>
        <v>6.912</v>
      </c>
      <c r="O41" s="89">
        <f t="shared" si="5"/>
        <v>76.032</v>
      </c>
      <c r="P41" s="44">
        <f t="shared" si="1"/>
        <v>756</v>
      </c>
      <c r="Q41" s="80">
        <f t="shared" si="8"/>
        <v>1750</v>
      </c>
      <c r="R41" s="45">
        <f>Q41/(1000/G41)</f>
        <v>262.5</v>
      </c>
    </row>
    <row r="42" spans="3:18" ht="36.75" customHeight="1">
      <c r="C42" s="397" t="s">
        <v>109</v>
      </c>
      <c r="D42" s="376" t="s">
        <v>110</v>
      </c>
      <c r="E42" s="393">
        <v>1200</v>
      </c>
      <c r="F42" s="394">
        <v>600</v>
      </c>
      <c r="G42" s="395">
        <v>50</v>
      </c>
      <c r="H42" s="398" t="s">
        <v>25</v>
      </c>
      <c r="I42" s="399"/>
      <c r="J42" s="391">
        <v>12</v>
      </c>
      <c r="K42" s="400">
        <v>8.64</v>
      </c>
      <c r="L42" s="380">
        <v>0.432</v>
      </c>
      <c r="M42" s="381">
        <v>16</v>
      </c>
      <c r="N42" s="401">
        <v>6.912</v>
      </c>
      <c r="O42" s="402">
        <v>76.032</v>
      </c>
      <c r="P42" s="384">
        <f t="shared" si="1"/>
        <v>691.2</v>
      </c>
      <c r="Q42" s="385">
        <v>1600</v>
      </c>
      <c r="R42" s="386">
        <f>Q42/(1000/G42)</f>
        <v>80</v>
      </c>
    </row>
    <row r="43" spans="3:18" ht="38.25" customHeight="1" thickBot="1">
      <c r="C43" s="90" t="s">
        <v>111</v>
      </c>
      <c r="D43" s="76" t="s">
        <v>112</v>
      </c>
      <c r="E43" s="91">
        <v>1200</v>
      </c>
      <c r="F43" s="41">
        <v>600</v>
      </c>
      <c r="G43" s="42">
        <v>100</v>
      </c>
      <c r="H43" s="92" t="s">
        <v>25</v>
      </c>
      <c r="I43" s="93"/>
      <c r="J43" s="94">
        <v>6</v>
      </c>
      <c r="K43" s="95">
        <v>8.64</v>
      </c>
      <c r="L43" s="96">
        <v>0.432</v>
      </c>
      <c r="M43" s="43">
        <v>16</v>
      </c>
      <c r="N43" s="97">
        <v>6.912</v>
      </c>
      <c r="O43" s="98">
        <v>76.032</v>
      </c>
      <c r="P43" s="99">
        <f t="shared" si="1"/>
        <v>691.2</v>
      </c>
      <c r="Q43" s="80">
        <v>1600</v>
      </c>
      <c r="R43" s="45">
        <f>Q43/(1000/G43)</f>
        <v>160</v>
      </c>
    </row>
    <row r="44" spans="3:18" ht="20.25">
      <c r="C44" s="100"/>
      <c r="D44" s="101"/>
      <c r="E44" s="102"/>
      <c r="F44" s="102"/>
      <c r="G44" s="102"/>
      <c r="H44" s="101"/>
      <c r="I44" s="103"/>
      <c r="J44" s="104"/>
      <c r="K44" s="105"/>
      <c r="L44" s="105"/>
      <c r="M44" s="104"/>
      <c r="N44" s="106"/>
      <c r="O44" s="106"/>
      <c r="P44" s="107"/>
      <c r="Q44" s="108"/>
      <c r="R44" s="109"/>
    </row>
    <row r="45" spans="3:18" ht="18">
      <c r="C45" s="32" t="s">
        <v>90</v>
      </c>
      <c r="D45" s="10"/>
      <c r="E45" s="10"/>
      <c r="F45" s="10"/>
      <c r="G45" s="10"/>
      <c r="H45" s="10"/>
      <c r="I45" s="103"/>
      <c r="J45" s="11"/>
      <c r="K45" s="10"/>
      <c r="L45" s="31"/>
      <c r="M45" s="11"/>
      <c r="N45" s="35"/>
      <c r="O45" s="626"/>
      <c r="P45" s="626"/>
      <c r="Q45" s="626"/>
      <c r="R45" s="626"/>
    </row>
    <row r="46" spans="3:18" ht="18">
      <c r="C46" s="33" t="s">
        <v>97</v>
      </c>
      <c r="D46" s="33"/>
      <c r="E46" s="46"/>
      <c r="F46" s="46"/>
      <c r="G46" s="46"/>
      <c r="H46" s="46"/>
      <c r="I46" s="110"/>
      <c r="J46" s="47"/>
      <c r="K46" s="617"/>
      <c r="L46" s="617"/>
      <c r="M46" s="617"/>
      <c r="N46" s="617"/>
      <c r="O46" s="617"/>
      <c r="P46" s="617"/>
      <c r="Q46" s="617"/>
      <c r="R46" s="617"/>
    </row>
    <row r="47" spans="3:18" ht="18">
      <c r="C47" s="33" t="s">
        <v>98</v>
      </c>
      <c r="D47" s="33"/>
      <c r="E47" s="10"/>
      <c r="F47" s="10"/>
      <c r="G47" s="10"/>
      <c r="H47" s="10"/>
      <c r="I47" s="103"/>
      <c r="J47" s="11"/>
      <c r="K47" s="10"/>
      <c r="L47" s="31"/>
      <c r="M47" s="11"/>
      <c r="N47" s="35"/>
      <c r="O47" s="617"/>
      <c r="P47" s="617"/>
      <c r="Q47" s="617"/>
      <c r="R47" s="617"/>
    </row>
    <row r="48" spans="3:18" ht="18">
      <c r="C48" s="33" t="s">
        <v>99</v>
      </c>
      <c r="D48" s="33"/>
      <c r="E48" s="10"/>
      <c r="F48" s="10"/>
      <c r="G48" s="10"/>
      <c r="H48" s="10"/>
      <c r="I48" s="103"/>
      <c r="J48" s="11"/>
      <c r="K48" s="10"/>
      <c r="L48" s="31"/>
      <c r="M48" s="11"/>
      <c r="N48" s="35"/>
      <c r="O48" s="618"/>
      <c r="P48" s="618"/>
      <c r="Q48" s="618"/>
      <c r="R48" s="618"/>
    </row>
    <row r="49" spans="3:18" ht="18">
      <c r="C49" s="33" t="s">
        <v>91</v>
      </c>
      <c r="D49" s="33"/>
      <c r="E49" s="10"/>
      <c r="F49" s="10"/>
      <c r="G49" s="10"/>
      <c r="H49" s="10"/>
      <c r="I49" s="103"/>
      <c r="J49" s="11"/>
      <c r="K49" s="10"/>
      <c r="L49" s="31"/>
      <c r="M49" s="11"/>
      <c r="N49" s="35"/>
      <c r="O49" s="10"/>
      <c r="P49" s="618"/>
      <c r="Q49" s="618"/>
      <c r="R49" s="618"/>
    </row>
    <row r="50" spans="3:18" ht="18">
      <c r="C50" s="34" t="s">
        <v>113</v>
      </c>
      <c r="D50" s="34"/>
      <c r="E50" s="10"/>
      <c r="F50" s="10"/>
      <c r="G50" s="10"/>
      <c r="H50" s="10"/>
      <c r="I50" s="103"/>
      <c r="J50" s="11"/>
      <c r="K50" s="10"/>
      <c r="L50" s="31"/>
      <c r="M50" s="11"/>
      <c r="N50" s="35"/>
      <c r="O50" s="35"/>
      <c r="P50" s="10"/>
      <c r="Q50" s="10"/>
      <c r="R50" s="10"/>
    </row>
    <row r="51" spans="3:18" ht="18">
      <c r="C51" s="34" t="s">
        <v>114</v>
      </c>
      <c r="D51" s="34"/>
      <c r="E51" s="10"/>
      <c r="F51" s="10"/>
      <c r="G51" s="10"/>
      <c r="H51" s="10"/>
      <c r="I51" s="103"/>
      <c r="J51" s="11"/>
      <c r="K51" s="10"/>
      <c r="L51" s="31"/>
      <c r="M51" s="11"/>
      <c r="N51" s="35"/>
      <c r="O51" s="35"/>
      <c r="P51" s="10"/>
      <c r="Q51" s="10"/>
      <c r="R51" s="10"/>
    </row>
    <row r="52" spans="3:18" ht="18">
      <c r="C52" s="34" t="s">
        <v>115</v>
      </c>
      <c r="D52" s="34"/>
      <c r="E52" s="10"/>
      <c r="F52" s="10"/>
      <c r="G52" s="10"/>
      <c r="H52" s="10"/>
      <c r="I52" s="103"/>
      <c r="J52" s="11"/>
      <c r="K52" s="10"/>
      <c r="L52" s="31"/>
      <c r="M52" s="11"/>
      <c r="N52" s="35"/>
      <c r="O52" s="35"/>
      <c r="P52" s="10"/>
      <c r="Q52" s="10"/>
      <c r="R52" s="10"/>
    </row>
  </sheetData>
  <sheetProtection/>
  <mergeCells count="20">
    <mergeCell ref="C2:R2"/>
    <mergeCell ref="P1:R1"/>
    <mergeCell ref="C4:C5"/>
    <mergeCell ref="D4:D5"/>
    <mergeCell ref="E4:E5"/>
    <mergeCell ref="F4:F5"/>
    <mergeCell ref="G4:G5"/>
    <mergeCell ref="H4:H5"/>
    <mergeCell ref="I4:I5"/>
    <mergeCell ref="J4:L4"/>
    <mergeCell ref="M4:N4"/>
    <mergeCell ref="O47:R47"/>
    <mergeCell ref="O48:R48"/>
    <mergeCell ref="P49:R49"/>
    <mergeCell ref="P4:R4"/>
    <mergeCell ref="C10:C19"/>
    <mergeCell ref="C21:C30"/>
    <mergeCell ref="C32:C41"/>
    <mergeCell ref="O45:R45"/>
    <mergeCell ref="K46:R4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47"/>
  <sheetViews>
    <sheetView tabSelected="1" zoomScale="80" zoomScaleNormal="80" zoomScalePageLayoutView="0" workbookViewId="0" topLeftCell="A1">
      <selection activeCell="Q29" sqref="Q29"/>
    </sheetView>
  </sheetViews>
  <sheetFormatPr defaultColWidth="9.00390625" defaultRowHeight="12.75"/>
  <cols>
    <col min="1" max="1" width="22.125" style="0" customWidth="1"/>
    <col min="3" max="3" width="23.75390625" style="0" customWidth="1"/>
    <col min="9" max="9" width="12.75390625" style="0" customWidth="1"/>
    <col min="12" max="12" width="13.875" style="0" customWidth="1"/>
    <col min="13" max="13" width="10.00390625" style="0" customWidth="1"/>
    <col min="14" max="14" width="13.875" style="0" customWidth="1"/>
    <col min="15" max="15" width="14.625" style="0" customWidth="1"/>
    <col min="16" max="16" width="11.25390625" style="0" customWidth="1"/>
    <col min="17" max="17" width="9.625" style="0" customWidth="1"/>
    <col min="18" max="18" width="12.00390625" style="0" customWidth="1"/>
  </cols>
  <sheetData>
    <row r="1" spans="10:20" ht="80.25" customHeight="1" thickBot="1">
      <c r="J1" s="197"/>
      <c r="K1" s="197"/>
      <c r="L1" s="197"/>
      <c r="M1" s="197"/>
      <c r="N1" s="247"/>
      <c r="O1" s="199"/>
      <c r="P1" s="630" t="s">
        <v>268</v>
      </c>
      <c r="Q1" s="630"/>
      <c r="R1" s="630"/>
      <c r="T1" s="248"/>
    </row>
    <row r="2" spans="3:20" ht="49.5" customHeight="1" thickBot="1">
      <c r="C2" s="627" t="s">
        <v>267</v>
      </c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9"/>
      <c r="T2" s="248"/>
    </row>
    <row r="3" spans="1:18" ht="27" thickBot="1">
      <c r="A3" s="566" t="s">
        <v>281</v>
      </c>
      <c r="C3" s="249" t="s">
        <v>152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10"/>
    </row>
    <row r="4" spans="3:18" ht="90">
      <c r="C4" s="631" t="s">
        <v>48</v>
      </c>
      <c r="D4" s="633" t="s">
        <v>81</v>
      </c>
      <c r="E4" s="635" t="s">
        <v>49</v>
      </c>
      <c r="F4" s="637" t="s">
        <v>50</v>
      </c>
      <c r="G4" s="639" t="s">
        <v>51</v>
      </c>
      <c r="H4" s="641" t="s">
        <v>92</v>
      </c>
      <c r="I4" s="643" t="s">
        <v>100</v>
      </c>
      <c r="J4" s="645" t="s">
        <v>52</v>
      </c>
      <c r="K4" s="620"/>
      <c r="L4" s="646"/>
      <c r="M4" s="615" t="s">
        <v>53</v>
      </c>
      <c r="N4" s="647"/>
      <c r="O4" s="174" t="s">
        <v>82</v>
      </c>
      <c r="P4" s="619" t="s">
        <v>116</v>
      </c>
      <c r="Q4" s="620"/>
      <c r="R4" s="621"/>
    </row>
    <row r="5" spans="3:18" ht="36.75" thickBot="1">
      <c r="C5" s="632"/>
      <c r="D5" s="634"/>
      <c r="E5" s="636"/>
      <c r="F5" s="638"/>
      <c r="G5" s="640"/>
      <c r="H5" s="642"/>
      <c r="I5" s="644"/>
      <c r="J5" s="175" t="s">
        <v>84</v>
      </c>
      <c r="K5" s="176" t="s">
        <v>85</v>
      </c>
      <c r="L5" s="177" t="s">
        <v>86</v>
      </c>
      <c r="M5" s="171" t="s">
        <v>94</v>
      </c>
      <c r="N5" s="180" t="s">
        <v>86</v>
      </c>
      <c r="O5" s="178" t="s">
        <v>101</v>
      </c>
      <c r="P5" s="181" t="s">
        <v>87</v>
      </c>
      <c r="Q5" s="182" t="s">
        <v>95</v>
      </c>
      <c r="R5" s="183" t="s">
        <v>88</v>
      </c>
    </row>
    <row r="6" spans="3:18" ht="36.75" customHeight="1" thickBot="1">
      <c r="C6" s="201" t="s">
        <v>117</v>
      </c>
      <c r="D6" s="388">
        <v>12658</v>
      </c>
      <c r="E6" s="389">
        <v>1200</v>
      </c>
      <c r="F6" s="203">
        <v>600</v>
      </c>
      <c r="G6" s="204">
        <v>50</v>
      </c>
      <c r="H6" s="388" t="s">
        <v>89</v>
      </c>
      <c r="I6" s="206"/>
      <c r="J6" s="206">
        <v>6</v>
      </c>
      <c r="K6" s="207">
        <f>E6*F6*J6/1000000</f>
        <v>4.32</v>
      </c>
      <c r="L6" s="403">
        <f>G6*K6/1000</f>
        <v>0.216</v>
      </c>
      <c r="M6" s="206">
        <v>32</v>
      </c>
      <c r="N6" s="404">
        <f>L6*M6</f>
        <v>6.912</v>
      </c>
      <c r="O6" s="405">
        <f>N6*11</f>
        <v>76.032</v>
      </c>
      <c r="P6" s="209">
        <f aca="true" t="shared" si="0" ref="P6:P37">Q6*L6</f>
        <v>610.2</v>
      </c>
      <c r="Q6" s="392">
        <v>2825</v>
      </c>
      <c r="R6" s="210">
        <f aca="true" t="shared" si="1" ref="R6:R37">Q6/(1000/G6)</f>
        <v>141.25</v>
      </c>
    </row>
    <row r="7" spans="3:18" ht="21" thickBot="1">
      <c r="C7" s="624" t="s">
        <v>118</v>
      </c>
      <c r="D7" s="67">
        <v>12659</v>
      </c>
      <c r="E7" s="28">
        <v>1200</v>
      </c>
      <c r="F7" s="14">
        <v>600</v>
      </c>
      <c r="G7" s="15">
        <v>60</v>
      </c>
      <c r="H7" s="16" t="s">
        <v>25</v>
      </c>
      <c r="I7" s="72"/>
      <c r="J7" s="72">
        <v>5</v>
      </c>
      <c r="K7" s="111">
        <f>E7*F7*J7/1000000</f>
        <v>3.6</v>
      </c>
      <c r="L7" s="112">
        <f>G7*K7/1000</f>
        <v>0.216</v>
      </c>
      <c r="M7" s="72">
        <v>32</v>
      </c>
      <c r="N7" s="113">
        <f>L7*M7</f>
        <v>6.912</v>
      </c>
      <c r="O7" s="114">
        <f>N7*11</f>
        <v>76.032</v>
      </c>
      <c r="P7" s="39">
        <f t="shared" si="0"/>
        <v>610.2</v>
      </c>
      <c r="Q7" s="392">
        <f>Q6</f>
        <v>2825</v>
      </c>
      <c r="R7" s="40">
        <f t="shared" si="1"/>
        <v>169.5</v>
      </c>
    </row>
    <row r="8" spans="3:18" ht="21" thickBot="1">
      <c r="C8" s="648"/>
      <c r="D8" s="67">
        <v>12660</v>
      </c>
      <c r="E8" s="28">
        <v>1200</v>
      </c>
      <c r="F8" s="14">
        <v>600</v>
      </c>
      <c r="G8" s="15">
        <v>70</v>
      </c>
      <c r="H8" s="16" t="s">
        <v>25</v>
      </c>
      <c r="I8" s="72"/>
      <c r="J8" s="72">
        <v>4</v>
      </c>
      <c r="K8" s="111">
        <f aca="true" t="shared" si="2" ref="K8:K38">E8*F8*J8/1000000</f>
        <v>2.88</v>
      </c>
      <c r="L8" s="112">
        <f aca="true" t="shared" si="3" ref="L8:L38">G8*K8/1000</f>
        <v>0.2016</v>
      </c>
      <c r="M8" s="72">
        <v>32</v>
      </c>
      <c r="N8" s="113">
        <f aca="true" t="shared" si="4" ref="N8:N26">L8*M8</f>
        <v>6.4512</v>
      </c>
      <c r="O8" s="114">
        <f aca="true" t="shared" si="5" ref="O8:O38">N8*11</f>
        <v>70.9632</v>
      </c>
      <c r="P8" s="39">
        <f t="shared" si="0"/>
        <v>569.52</v>
      </c>
      <c r="Q8" s="392">
        <f aca="true" t="shared" si="6" ref="Q8:Q14">Q7</f>
        <v>2825</v>
      </c>
      <c r="R8" s="40">
        <f t="shared" si="1"/>
        <v>197.75</v>
      </c>
    </row>
    <row r="9" spans="3:18" ht="21" thickBot="1">
      <c r="C9" s="648"/>
      <c r="D9" s="67">
        <v>16688</v>
      </c>
      <c r="E9" s="28">
        <v>1200</v>
      </c>
      <c r="F9" s="14">
        <v>600</v>
      </c>
      <c r="G9" s="15">
        <v>80</v>
      </c>
      <c r="H9" s="16" t="s">
        <v>25</v>
      </c>
      <c r="I9" s="72"/>
      <c r="J9" s="72">
        <v>5</v>
      </c>
      <c r="K9" s="111">
        <f t="shared" si="2"/>
        <v>3.6</v>
      </c>
      <c r="L9" s="112">
        <f t="shared" si="3"/>
        <v>0.288</v>
      </c>
      <c r="M9" s="72">
        <v>24</v>
      </c>
      <c r="N9" s="113">
        <f t="shared" si="4"/>
        <v>6.911999999999999</v>
      </c>
      <c r="O9" s="114">
        <f t="shared" si="5"/>
        <v>76.03199999999998</v>
      </c>
      <c r="P9" s="39">
        <f t="shared" si="0"/>
        <v>813.5999999999999</v>
      </c>
      <c r="Q9" s="392">
        <f t="shared" si="6"/>
        <v>2825</v>
      </c>
      <c r="R9" s="40">
        <f t="shared" si="1"/>
        <v>226</v>
      </c>
    </row>
    <row r="10" spans="3:18" ht="21" thickBot="1">
      <c r="C10" s="648"/>
      <c r="D10" s="67">
        <v>12661</v>
      </c>
      <c r="E10" s="28">
        <v>1200</v>
      </c>
      <c r="F10" s="14">
        <v>600</v>
      </c>
      <c r="G10" s="15">
        <v>90</v>
      </c>
      <c r="H10" s="16" t="s">
        <v>25</v>
      </c>
      <c r="I10" s="72"/>
      <c r="J10" s="72">
        <v>4</v>
      </c>
      <c r="K10" s="111">
        <f t="shared" si="2"/>
        <v>2.88</v>
      </c>
      <c r="L10" s="112">
        <f t="shared" si="3"/>
        <v>0.2592</v>
      </c>
      <c r="M10" s="72">
        <v>24</v>
      </c>
      <c r="N10" s="113">
        <f t="shared" si="4"/>
        <v>6.2208</v>
      </c>
      <c r="O10" s="114">
        <f t="shared" si="5"/>
        <v>68.4288</v>
      </c>
      <c r="P10" s="39">
        <f t="shared" si="0"/>
        <v>732.24</v>
      </c>
      <c r="Q10" s="392">
        <f t="shared" si="6"/>
        <v>2825</v>
      </c>
      <c r="R10" s="40">
        <f t="shared" si="1"/>
        <v>254.25</v>
      </c>
    </row>
    <row r="11" spans="3:18" ht="21" thickBot="1">
      <c r="C11" s="648"/>
      <c r="D11" s="67">
        <v>368310</v>
      </c>
      <c r="E11" s="28">
        <v>1200</v>
      </c>
      <c r="F11" s="14">
        <v>600</v>
      </c>
      <c r="G11" s="15">
        <v>100</v>
      </c>
      <c r="H11" s="16" t="s">
        <v>25</v>
      </c>
      <c r="I11" s="69"/>
      <c r="J11" s="69">
        <v>3</v>
      </c>
      <c r="K11" s="111">
        <f t="shared" si="2"/>
        <v>2.16</v>
      </c>
      <c r="L11" s="112">
        <f t="shared" si="3"/>
        <v>0.216</v>
      </c>
      <c r="M11" s="69">
        <v>32</v>
      </c>
      <c r="N11" s="113">
        <f t="shared" si="4"/>
        <v>6.912</v>
      </c>
      <c r="O11" s="114">
        <f t="shared" si="5"/>
        <v>76.032</v>
      </c>
      <c r="P11" s="39">
        <f t="shared" si="0"/>
        <v>610.2</v>
      </c>
      <c r="Q11" s="392">
        <f t="shared" si="6"/>
        <v>2825</v>
      </c>
      <c r="R11" s="40">
        <f t="shared" si="1"/>
        <v>282.5</v>
      </c>
    </row>
    <row r="12" spans="3:18" ht="21" thickBot="1">
      <c r="C12" s="648"/>
      <c r="D12" s="67">
        <v>39089</v>
      </c>
      <c r="E12" s="28">
        <v>1200</v>
      </c>
      <c r="F12" s="14">
        <v>600</v>
      </c>
      <c r="G12" s="15">
        <v>110</v>
      </c>
      <c r="H12" s="16" t="s">
        <v>25</v>
      </c>
      <c r="I12" s="69"/>
      <c r="J12" s="69">
        <v>3</v>
      </c>
      <c r="K12" s="111">
        <f t="shared" si="2"/>
        <v>2.16</v>
      </c>
      <c r="L12" s="112">
        <f t="shared" si="3"/>
        <v>0.23760000000000003</v>
      </c>
      <c r="M12" s="69">
        <v>28</v>
      </c>
      <c r="N12" s="113">
        <f t="shared" si="4"/>
        <v>6.652800000000001</v>
      </c>
      <c r="O12" s="114">
        <f t="shared" si="5"/>
        <v>73.1808</v>
      </c>
      <c r="P12" s="39">
        <f t="shared" si="0"/>
        <v>671.2200000000001</v>
      </c>
      <c r="Q12" s="392">
        <f t="shared" si="6"/>
        <v>2825</v>
      </c>
      <c r="R12" s="40">
        <f t="shared" si="1"/>
        <v>310.75</v>
      </c>
    </row>
    <row r="13" spans="3:18" ht="21" thickBot="1">
      <c r="C13" s="648"/>
      <c r="D13" s="67">
        <v>368312</v>
      </c>
      <c r="E13" s="74">
        <v>1200</v>
      </c>
      <c r="F13" s="36">
        <v>600</v>
      </c>
      <c r="G13" s="37">
        <v>120</v>
      </c>
      <c r="H13" s="67" t="s">
        <v>25</v>
      </c>
      <c r="I13" s="72"/>
      <c r="J13" s="72">
        <v>2</v>
      </c>
      <c r="K13" s="111">
        <f t="shared" si="2"/>
        <v>1.44</v>
      </c>
      <c r="L13" s="112">
        <f t="shared" si="3"/>
        <v>0.17279999999999998</v>
      </c>
      <c r="M13" s="72">
        <v>40</v>
      </c>
      <c r="N13" s="113">
        <f t="shared" si="4"/>
        <v>6.911999999999999</v>
      </c>
      <c r="O13" s="114">
        <f t="shared" si="5"/>
        <v>76.03199999999998</v>
      </c>
      <c r="P13" s="39">
        <f t="shared" si="0"/>
        <v>488.15999999999997</v>
      </c>
      <c r="Q13" s="392">
        <f t="shared" si="6"/>
        <v>2825</v>
      </c>
      <c r="R13" s="40">
        <f t="shared" si="1"/>
        <v>339</v>
      </c>
    </row>
    <row r="14" spans="3:18" ht="19.5" customHeight="1" thickBot="1">
      <c r="C14" s="648"/>
      <c r="D14" s="67">
        <v>12662</v>
      </c>
      <c r="E14" s="28">
        <v>1200</v>
      </c>
      <c r="F14" s="14">
        <v>600</v>
      </c>
      <c r="G14" s="15">
        <v>130</v>
      </c>
      <c r="H14" s="16" t="s">
        <v>25</v>
      </c>
      <c r="I14" s="72"/>
      <c r="J14" s="72">
        <v>2</v>
      </c>
      <c r="K14" s="111">
        <f t="shared" si="2"/>
        <v>1.44</v>
      </c>
      <c r="L14" s="112">
        <f t="shared" si="3"/>
        <v>0.18719999999999998</v>
      </c>
      <c r="M14" s="72">
        <v>36</v>
      </c>
      <c r="N14" s="113">
        <f t="shared" si="4"/>
        <v>6.739199999999999</v>
      </c>
      <c r="O14" s="114">
        <f t="shared" si="5"/>
        <v>74.13119999999999</v>
      </c>
      <c r="P14" s="39">
        <f t="shared" si="0"/>
        <v>528.8399999999999</v>
      </c>
      <c r="Q14" s="392">
        <f t="shared" si="6"/>
        <v>2825</v>
      </c>
      <c r="R14" s="40">
        <f t="shared" si="1"/>
        <v>367.25</v>
      </c>
    </row>
    <row r="15" spans="3:18" ht="21" hidden="1" thickBot="1">
      <c r="C15" s="648"/>
      <c r="D15" s="67">
        <v>23290</v>
      </c>
      <c r="E15" s="28">
        <v>1200</v>
      </c>
      <c r="F15" s="14">
        <v>600</v>
      </c>
      <c r="G15" s="15">
        <v>140</v>
      </c>
      <c r="H15" s="16" t="s">
        <v>25</v>
      </c>
      <c r="I15" s="72"/>
      <c r="J15" s="72">
        <v>2</v>
      </c>
      <c r="K15" s="111">
        <f t="shared" si="2"/>
        <v>1.44</v>
      </c>
      <c r="L15" s="112">
        <f t="shared" si="3"/>
        <v>0.2016</v>
      </c>
      <c r="M15" s="72">
        <v>32</v>
      </c>
      <c r="N15" s="113">
        <f t="shared" si="4"/>
        <v>6.4512</v>
      </c>
      <c r="O15" s="114">
        <f t="shared" si="5"/>
        <v>70.9632</v>
      </c>
      <c r="P15" s="39">
        <f t="shared" si="0"/>
        <v>718.5024000000001</v>
      </c>
      <c r="Q15" s="70">
        <v>3564.0000000000005</v>
      </c>
      <c r="R15" s="40">
        <f t="shared" si="1"/>
        <v>498.96000000000004</v>
      </c>
    </row>
    <row r="16" spans="3:18" ht="21" hidden="1" thickBot="1">
      <c r="C16" s="648"/>
      <c r="D16" s="67">
        <v>14364</v>
      </c>
      <c r="E16" s="28">
        <v>1200</v>
      </c>
      <c r="F16" s="14">
        <v>600</v>
      </c>
      <c r="G16" s="15">
        <v>150</v>
      </c>
      <c r="H16" s="16" t="s">
        <v>25</v>
      </c>
      <c r="I16" s="72"/>
      <c r="J16" s="72">
        <v>2</v>
      </c>
      <c r="K16" s="115">
        <f t="shared" si="2"/>
        <v>1.44</v>
      </c>
      <c r="L16" s="116">
        <f t="shared" si="3"/>
        <v>0.216</v>
      </c>
      <c r="M16" s="117">
        <v>32</v>
      </c>
      <c r="N16" s="118">
        <f t="shared" si="4"/>
        <v>6.912</v>
      </c>
      <c r="O16" s="119">
        <f t="shared" si="5"/>
        <v>76.032</v>
      </c>
      <c r="P16" s="39">
        <f>Q16*L16</f>
        <v>769.8240000000001</v>
      </c>
      <c r="Q16" s="70">
        <f>Q15</f>
        <v>3564.0000000000005</v>
      </c>
      <c r="R16" s="40">
        <f>Q16/(1000/G16)</f>
        <v>534.6</v>
      </c>
    </row>
    <row r="17" spans="3:18" ht="36.75" thickBot="1">
      <c r="C17" s="201" t="s">
        <v>119</v>
      </c>
      <c r="D17" s="388">
        <v>38694</v>
      </c>
      <c r="E17" s="389">
        <v>1200</v>
      </c>
      <c r="F17" s="203">
        <v>600</v>
      </c>
      <c r="G17" s="204">
        <v>50</v>
      </c>
      <c r="H17" s="388" t="s">
        <v>25</v>
      </c>
      <c r="I17" s="206"/>
      <c r="J17" s="206">
        <v>6</v>
      </c>
      <c r="K17" s="379">
        <f t="shared" si="2"/>
        <v>4.32</v>
      </c>
      <c r="L17" s="406">
        <f t="shared" si="3"/>
        <v>0.216</v>
      </c>
      <c r="M17" s="407">
        <v>32</v>
      </c>
      <c r="N17" s="401">
        <f t="shared" si="4"/>
        <v>6.912</v>
      </c>
      <c r="O17" s="402">
        <f t="shared" si="5"/>
        <v>76.032</v>
      </c>
      <c r="P17" s="209">
        <f t="shared" si="0"/>
        <v>680.4</v>
      </c>
      <c r="Q17" s="392">
        <v>3150</v>
      </c>
      <c r="R17" s="210">
        <f t="shared" si="1"/>
        <v>157.5</v>
      </c>
    </row>
    <row r="18" spans="3:18" ht="21" thickBot="1">
      <c r="C18" s="624" t="s">
        <v>120</v>
      </c>
      <c r="D18" s="67">
        <v>32893</v>
      </c>
      <c r="E18" s="28">
        <v>1200</v>
      </c>
      <c r="F18" s="14">
        <v>600</v>
      </c>
      <c r="G18" s="15">
        <v>60</v>
      </c>
      <c r="H18" s="16" t="s">
        <v>25</v>
      </c>
      <c r="I18" s="17"/>
      <c r="J18" s="17">
        <v>5</v>
      </c>
      <c r="K18" s="111">
        <f t="shared" si="2"/>
        <v>3.6</v>
      </c>
      <c r="L18" s="112">
        <f t="shared" si="3"/>
        <v>0.216</v>
      </c>
      <c r="M18" s="69">
        <v>32</v>
      </c>
      <c r="N18" s="113">
        <f t="shared" si="4"/>
        <v>6.912</v>
      </c>
      <c r="O18" s="114">
        <f t="shared" si="5"/>
        <v>76.032</v>
      </c>
      <c r="P18" s="39">
        <f t="shared" si="0"/>
        <v>680.4</v>
      </c>
      <c r="Q18" s="392">
        <f>Q17</f>
        <v>3150</v>
      </c>
      <c r="R18" s="40">
        <f t="shared" si="1"/>
        <v>189</v>
      </c>
    </row>
    <row r="19" spans="3:18" ht="21" thickBot="1">
      <c r="C19" s="624"/>
      <c r="D19" s="67">
        <v>342356</v>
      </c>
      <c r="E19" s="28">
        <v>1200</v>
      </c>
      <c r="F19" s="14">
        <v>600</v>
      </c>
      <c r="G19" s="15">
        <v>70</v>
      </c>
      <c r="H19" s="16" t="s">
        <v>25</v>
      </c>
      <c r="I19" s="17"/>
      <c r="J19" s="17">
        <v>4</v>
      </c>
      <c r="K19" s="111">
        <f t="shared" si="2"/>
        <v>2.88</v>
      </c>
      <c r="L19" s="112">
        <f t="shared" si="3"/>
        <v>0.2016</v>
      </c>
      <c r="M19" s="69">
        <v>32</v>
      </c>
      <c r="N19" s="113">
        <f t="shared" si="4"/>
        <v>6.4512</v>
      </c>
      <c r="O19" s="114">
        <f t="shared" si="5"/>
        <v>70.9632</v>
      </c>
      <c r="P19" s="39">
        <f t="shared" si="0"/>
        <v>635.04</v>
      </c>
      <c r="Q19" s="392">
        <f aca="true" t="shared" si="7" ref="Q19:Q27">Q18</f>
        <v>3150</v>
      </c>
      <c r="R19" s="40">
        <f t="shared" si="1"/>
        <v>220.5</v>
      </c>
    </row>
    <row r="20" spans="3:18" ht="21" thickBot="1">
      <c r="C20" s="624"/>
      <c r="D20" s="67">
        <v>210066</v>
      </c>
      <c r="E20" s="28">
        <v>1200</v>
      </c>
      <c r="F20" s="14">
        <v>600</v>
      </c>
      <c r="G20" s="15">
        <v>80</v>
      </c>
      <c r="H20" s="16" t="s">
        <v>25</v>
      </c>
      <c r="I20" s="17"/>
      <c r="J20" s="17">
        <v>5</v>
      </c>
      <c r="K20" s="111">
        <f t="shared" si="2"/>
        <v>3.6</v>
      </c>
      <c r="L20" s="112">
        <f t="shared" si="3"/>
        <v>0.288</v>
      </c>
      <c r="M20" s="69">
        <v>24</v>
      </c>
      <c r="N20" s="113">
        <f t="shared" si="4"/>
        <v>6.911999999999999</v>
      </c>
      <c r="O20" s="114">
        <f t="shared" si="5"/>
        <v>76.03199999999998</v>
      </c>
      <c r="P20" s="39">
        <f t="shared" si="0"/>
        <v>907.1999999999999</v>
      </c>
      <c r="Q20" s="392">
        <f t="shared" si="7"/>
        <v>3150</v>
      </c>
      <c r="R20" s="40">
        <f t="shared" si="1"/>
        <v>252</v>
      </c>
    </row>
    <row r="21" spans="3:18" ht="21" thickBot="1">
      <c r="C21" s="624"/>
      <c r="D21" s="67">
        <v>342463</v>
      </c>
      <c r="E21" s="28">
        <v>1200</v>
      </c>
      <c r="F21" s="14">
        <v>600</v>
      </c>
      <c r="G21" s="15">
        <v>90</v>
      </c>
      <c r="H21" s="16" t="s">
        <v>25</v>
      </c>
      <c r="I21" s="17"/>
      <c r="J21" s="17">
        <v>4</v>
      </c>
      <c r="K21" s="111">
        <f t="shared" si="2"/>
        <v>2.88</v>
      </c>
      <c r="L21" s="112">
        <f t="shared" si="3"/>
        <v>0.2592</v>
      </c>
      <c r="M21" s="69">
        <v>24</v>
      </c>
      <c r="N21" s="113">
        <f t="shared" si="4"/>
        <v>6.2208</v>
      </c>
      <c r="O21" s="114">
        <f t="shared" si="5"/>
        <v>68.4288</v>
      </c>
      <c r="P21" s="39">
        <f t="shared" si="0"/>
        <v>816.4799999999999</v>
      </c>
      <c r="Q21" s="392">
        <f t="shared" si="7"/>
        <v>3150</v>
      </c>
      <c r="R21" s="40">
        <f t="shared" si="1"/>
        <v>283.5</v>
      </c>
    </row>
    <row r="22" spans="3:18" ht="21" thickBot="1">
      <c r="C22" s="624"/>
      <c r="D22" s="67">
        <v>368265</v>
      </c>
      <c r="E22" s="28">
        <v>1200</v>
      </c>
      <c r="F22" s="14">
        <v>600</v>
      </c>
      <c r="G22" s="15">
        <v>100</v>
      </c>
      <c r="H22" s="16" t="s">
        <v>25</v>
      </c>
      <c r="I22" s="17"/>
      <c r="J22" s="17">
        <v>3</v>
      </c>
      <c r="K22" s="111">
        <f t="shared" si="2"/>
        <v>2.16</v>
      </c>
      <c r="L22" s="112">
        <f t="shared" si="3"/>
        <v>0.216</v>
      </c>
      <c r="M22" s="69">
        <v>32</v>
      </c>
      <c r="N22" s="113">
        <f t="shared" si="4"/>
        <v>6.912</v>
      </c>
      <c r="O22" s="114">
        <f t="shared" si="5"/>
        <v>76.032</v>
      </c>
      <c r="P22" s="39">
        <f t="shared" si="0"/>
        <v>680.4</v>
      </c>
      <c r="Q22" s="392">
        <f t="shared" si="7"/>
        <v>3150</v>
      </c>
      <c r="R22" s="40">
        <f t="shared" si="1"/>
        <v>315</v>
      </c>
    </row>
    <row r="23" spans="3:18" ht="21" thickBot="1">
      <c r="C23" s="624"/>
      <c r="D23" s="67">
        <v>342464</v>
      </c>
      <c r="E23" s="28">
        <v>1200</v>
      </c>
      <c r="F23" s="14">
        <v>600</v>
      </c>
      <c r="G23" s="15">
        <v>110</v>
      </c>
      <c r="H23" s="16" t="s">
        <v>25</v>
      </c>
      <c r="I23" s="17"/>
      <c r="J23" s="17">
        <v>3</v>
      </c>
      <c r="K23" s="111">
        <f t="shared" si="2"/>
        <v>2.16</v>
      </c>
      <c r="L23" s="112">
        <f t="shared" si="3"/>
        <v>0.23760000000000003</v>
      </c>
      <c r="M23" s="69">
        <v>28</v>
      </c>
      <c r="N23" s="113">
        <f t="shared" si="4"/>
        <v>6.652800000000001</v>
      </c>
      <c r="O23" s="114">
        <f t="shared" si="5"/>
        <v>73.1808</v>
      </c>
      <c r="P23" s="39">
        <f t="shared" si="0"/>
        <v>748.44</v>
      </c>
      <c r="Q23" s="392">
        <f t="shared" si="7"/>
        <v>3150</v>
      </c>
      <c r="R23" s="40">
        <f t="shared" si="1"/>
        <v>346.49999999999994</v>
      </c>
    </row>
    <row r="24" spans="3:18" ht="21" thickBot="1">
      <c r="C24" s="624"/>
      <c r="D24" s="67">
        <v>368266</v>
      </c>
      <c r="E24" s="74">
        <v>1200</v>
      </c>
      <c r="F24" s="36">
        <v>600</v>
      </c>
      <c r="G24" s="37">
        <v>120</v>
      </c>
      <c r="H24" s="67" t="s">
        <v>25</v>
      </c>
      <c r="I24" s="17"/>
      <c r="J24" s="17">
        <v>2</v>
      </c>
      <c r="K24" s="111">
        <f t="shared" si="2"/>
        <v>1.44</v>
      </c>
      <c r="L24" s="112">
        <f t="shared" si="3"/>
        <v>0.17279999999999998</v>
      </c>
      <c r="M24" s="69">
        <v>40</v>
      </c>
      <c r="N24" s="113">
        <f t="shared" si="4"/>
        <v>6.911999999999999</v>
      </c>
      <c r="O24" s="114">
        <f t="shared" si="5"/>
        <v>76.03199999999998</v>
      </c>
      <c r="P24" s="39">
        <f t="shared" si="0"/>
        <v>544.3199999999999</v>
      </c>
      <c r="Q24" s="392">
        <f t="shared" si="7"/>
        <v>3150</v>
      </c>
      <c r="R24" s="40">
        <f t="shared" si="1"/>
        <v>378</v>
      </c>
    </row>
    <row r="25" spans="3:18" ht="21" thickBot="1">
      <c r="C25" s="624"/>
      <c r="D25" s="67">
        <v>342472</v>
      </c>
      <c r="E25" s="28">
        <v>1200</v>
      </c>
      <c r="F25" s="14">
        <v>600</v>
      </c>
      <c r="G25" s="15">
        <v>130</v>
      </c>
      <c r="H25" s="16" t="s">
        <v>25</v>
      </c>
      <c r="I25" s="17"/>
      <c r="J25" s="17">
        <v>2</v>
      </c>
      <c r="K25" s="111">
        <f t="shared" si="2"/>
        <v>1.44</v>
      </c>
      <c r="L25" s="112">
        <f t="shared" si="3"/>
        <v>0.18719999999999998</v>
      </c>
      <c r="M25" s="69">
        <v>36</v>
      </c>
      <c r="N25" s="113">
        <f t="shared" si="4"/>
        <v>6.739199999999999</v>
      </c>
      <c r="O25" s="114">
        <f t="shared" si="5"/>
        <v>74.13119999999999</v>
      </c>
      <c r="P25" s="39">
        <f t="shared" si="0"/>
        <v>589.68</v>
      </c>
      <c r="Q25" s="392">
        <f t="shared" si="7"/>
        <v>3150</v>
      </c>
      <c r="R25" s="40">
        <f t="shared" si="1"/>
        <v>409.5</v>
      </c>
    </row>
    <row r="26" spans="3:18" ht="21" thickBot="1">
      <c r="C26" s="624"/>
      <c r="D26" s="67">
        <v>342465</v>
      </c>
      <c r="E26" s="28">
        <v>1200</v>
      </c>
      <c r="F26" s="14">
        <v>600</v>
      </c>
      <c r="G26" s="15">
        <v>140</v>
      </c>
      <c r="H26" s="16" t="s">
        <v>25</v>
      </c>
      <c r="I26" s="17"/>
      <c r="J26" s="17">
        <v>2</v>
      </c>
      <c r="K26" s="111">
        <f t="shared" si="2"/>
        <v>1.44</v>
      </c>
      <c r="L26" s="112">
        <f t="shared" si="3"/>
        <v>0.2016</v>
      </c>
      <c r="M26" s="69">
        <v>32</v>
      </c>
      <c r="N26" s="113">
        <f t="shared" si="4"/>
        <v>6.4512</v>
      </c>
      <c r="O26" s="114">
        <f t="shared" si="5"/>
        <v>70.9632</v>
      </c>
      <c r="P26" s="39">
        <f t="shared" si="0"/>
        <v>635.04</v>
      </c>
      <c r="Q26" s="392">
        <f t="shared" si="7"/>
        <v>3150</v>
      </c>
      <c r="R26" s="40">
        <f t="shared" si="1"/>
        <v>441</v>
      </c>
    </row>
    <row r="27" spans="3:18" ht="21" thickBot="1">
      <c r="C27" s="624"/>
      <c r="D27" s="57">
        <v>342466</v>
      </c>
      <c r="E27" s="120">
        <v>1200</v>
      </c>
      <c r="F27" s="121">
        <v>600</v>
      </c>
      <c r="G27" s="122">
        <v>150</v>
      </c>
      <c r="H27" s="123" t="s">
        <v>25</v>
      </c>
      <c r="I27" s="59"/>
      <c r="J27" s="59">
        <v>2</v>
      </c>
      <c r="K27" s="115">
        <f t="shared" si="2"/>
        <v>1.44</v>
      </c>
      <c r="L27" s="116">
        <f t="shared" si="3"/>
        <v>0.216</v>
      </c>
      <c r="M27" s="78">
        <v>32</v>
      </c>
      <c r="N27" s="118">
        <f>L27*M27</f>
        <v>6.912</v>
      </c>
      <c r="O27" s="119">
        <f>N27*11</f>
        <v>76.032</v>
      </c>
      <c r="P27" s="60">
        <f>Q27*L27</f>
        <v>680.4</v>
      </c>
      <c r="Q27" s="392">
        <f t="shared" si="7"/>
        <v>3150</v>
      </c>
      <c r="R27" s="61">
        <f>Q27/(1000/G27)</f>
        <v>472.5</v>
      </c>
    </row>
    <row r="28" spans="3:18" ht="39" customHeight="1" thickBot="1">
      <c r="C28" s="201" t="s">
        <v>121</v>
      </c>
      <c r="D28" s="388">
        <v>13870</v>
      </c>
      <c r="E28" s="389">
        <v>1200</v>
      </c>
      <c r="F28" s="203">
        <v>600</v>
      </c>
      <c r="G28" s="204">
        <v>50</v>
      </c>
      <c r="H28" s="388" t="s">
        <v>25</v>
      </c>
      <c r="I28" s="390"/>
      <c r="J28" s="206">
        <v>6</v>
      </c>
      <c r="K28" s="379">
        <f t="shared" si="2"/>
        <v>4.32</v>
      </c>
      <c r="L28" s="406">
        <f t="shared" si="3"/>
        <v>0.216</v>
      </c>
      <c r="M28" s="391">
        <v>32</v>
      </c>
      <c r="N28" s="401">
        <f aca="true" t="shared" si="8" ref="N28:N38">L28*M28</f>
        <v>6.912</v>
      </c>
      <c r="O28" s="402">
        <f t="shared" si="5"/>
        <v>76.032</v>
      </c>
      <c r="P28" s="209">
        <f t="shared" si="0"/>
        <v>756</v>
      </c>
      <c r="Q28" s="392">
        <v>3500</v>
      </c>
      <c r="R28" s="210">
        <f t="shared" si="1"/>
        <v>175</v>
      </c>
    </row>
    <row r="29" spans="3:18" ht="21" thickBot="1">
      <c r="C29" s="624" t="s">
        <v>122</v>
      </c>
      <c r="D29" s="67">
        <v>20580</v>
      </c>
      <c r="E29" s="28">
        <v>1200</v>
      </c>
      <c r="F29" s="14">
        <v>600</v>
      </c>
      <c r="G29" s="15">
        <v>60</v>
      </c>
      <c r="H29" s="16" t="s">
        <v>25</v>
      </c>
      <c r="I29" s="124"/>
      <c r="J29" s="17">
        <v>4</v>
      </c>
      <c r="K29" s="111">
        <f t="shared" si="2"/>
        <v>2.88</v>
      </c>
      <c r="L29" s="112">
        <f t="shared" si="3"/>
        <v>0.17279999999999998</v>
      </c>
      <c r="M29" s="69">
        <v>40</v>
      </c>
      <c r="N29" s="113">
        <f t="shared" si="8"/>
        <v>6.911999999999999</v>
      </c>
      <c r="O29" s="114">
        <f t="shared" si="5"/>
        <v>76.03199999999998</v>
      </c>
      <c r="P29" s="39">
        <f t="shared" si="0"/>
        <v>604.8</v>
      </c>
      <c r="Q29" s="392">
        <f>Q28</f>
        <v>3500</v>
      </c>
      <c r="R29" s="40">
        <f t="shared" si="1"/>
        <v>209.99999999999997</v>
      </c>
    </row>
    <row r="30" spans="3:18" ht="21" thickBot="1">
      <c r="C30" s="624"/>
      <c r="D30" s="67">
        <v>399718</v>
      </c>
      <c r="E30" s="28">
        <v>1200</v>
      </c>
      <c r="F30" s="14">
        <v>600</v>
      </c>
      <c r="G30" s="15">
        <v>70</v>
      </c>
      <c r="H30" s="16" t="s">
        <v>25</v>
      </c>
      <c r="I30" s="124"/>
      <c r="J30" s="17">
        <v>3</v>
      </c>
      <c r="K30" s="111">
        <f t="shared" si="2"/>
        <v>2.16</v>
      </c>
      <c r="L30" s="112">
        <f t="shared" si="3"/>
        <v>0.15120000000000003</v>
      </c>
      <c r="M30" s="69">
        <v>44</v>
      </c>
      <c r="N30" s="113">
        <f t="shared" si="8"/>
        <v>6.652800000000001</v>
      </c>
      <c r="O30" s="114">
        <f t="shared" si="5"/>
        <v>73.1808</v>
      </c>
      <c r="P30" s="39">
        <f t="shared" si="0"/>
        <v>529.2</v>
      </c>
      <c r="Q30" s="392">
        <f aca="true" t="shared" si="9" ref="Q30:Q38">Q29</f>
        <v>3500</v>
      </c>
      <c r="R30" s="40">
        <f t="shared" si="1"/>
        <v>245</v>
      </c>
    </row>
    <row r="31" spans="3:18" ht="36.75" thickBot="1">
      <c r="C31" s="624"/>
      <c r="D31" s="67" t="s">
        <v>123</v>
      </c>
      <c r="E31" s="28">
        <v>1200</v>
      </c>
      <c r="F31" s="14">
        <v>600</v>
      </c>
      <c r="G31" s="15">
        <v>80</v>
      </c>
      <c r="H31" s="16" t="s">
        <v>25</v>
      </c>
      <c r="I31" s="124"/>
      <c r="J31" s="17">
        <v>3</v>
      </c>
      <c r="K31" s="111">
        <f t="shared" si="2"/>
        <v>2.16</v>
      </c>
      <c r="L31" s="112">
        <f t="shared" si="3"/>
        <v>0.1728</v>
      </c>
      <c r="M31" s="69">
        <v>40</v>
      </c>
      <c r="N31" s="113">
        <f t="shared" si="8"/>
        <v>6.912000000000001</v>
      </c>
      <c r="O31" s="114">
        <f t="shared" si="5"/>
        <v>76.03200000000001</v>
      </c>
      <c r="P31" s="39">
        <f t="shared" si="0"/>
        <v>604.8000000000001</v>
      </c>
      <c r="Q31" s="392">
        <f t="shared" si="9"/>
        <v>3500</v>
      </c>
      <c r="R31" s="40">
        <f t="shared" si="1"/>
        <v>280</v>
      </c>
    </row>
    <row r="32" spans="3:18" ht="21" thickBot="1">
      <c r="C32" s="624"/>
      <c r="D32" s="67">
        <v>399719</v>
      </c>
      <c r="E32" s="28">
        <v>1200</v>
      </c>
      <c r="F32" s="14">
        <v>600</v>
      </c>
      <c r="G32" s="15">
        <v>90</v>
      </c>
      <c r="H32" s="16" t="s">
        <v>25</v>
      </c>
      <c r="I32" s="124"/>
      <c r="J32" s="17">
        <v>2</v>
      </c>
      <c r="K32" s="111">
        <f t="shared" si="2"/>
        <v>1.44</v>
      </c>
      <c r="L32" s="112">
        <f t="shared" si="3"/>
        <v>0.1296</v>
      </c>
      <c r="M32" s="69">
        <v>52</v>
      </c>
      <c r="N32" s="113">
        <f t="shared" si="8"/>
        <v>6.739199999999999</v>
      </c>
      <c r="O32" s="114">
        <f t="shared" si="5"/>
        <v>74.13119999999999</v>
      </c>
      <c r="P32" s="39">
        <f t="shared" si="0"/>
        <v>453.59999999999997</v>
      </c>
      <c r="Q32" s="392">
        <f t="shared" si="9"/>
        <v>3500</v>
      </c>
      <c r="R32" s="40">
        <f t="shared" si="1"/>
        <v>315</v>
      </c>
    </row>
    <row r="33" spans="3:18" ht="21" thickBot="1">
      <c r="C33" s="624"/>
      <c r="D33" s="67">
        <v>399006</v>
      </c>
      <c r="E33" s="28">
        <v>1200</v>
      </c>
      <c r="F33" s="14">
        <v>600</v>
      </c>
      <c r="G33" s="15">
        <v>100</v>
      </c>
      <c r="H33" s="16" t="s">
        <v>25</v>
      </c>
      <c r="I33" s="124"/>
      <c r="J33" s="17">
        <v>2</v>
      </c>
      <c r="K33" s="111">
        <f t="shared" si="2"/>
        <v>1.44</v>
      </c>
      <c r="L33" s="112">
        <f t="shared" si="3"/>
        <v>0.144</v>
      </c>
      <c r="M33" s="69">
        <v>48</v>
      </c>
      <c r="N33" s="113">
        <f t="shared" si="8"/>
        <v>6.911999999999999</v>
      </c>
      <c r="O33" s="114">
        <f t="shared" si="5"/>
        <v>76.03199999999998</v>
      </c>
      <c r="P33" s="39">
        <f t="shared" si="0"/>
        <v>503.99999999999994</v>
      </c>
      <c r="Q33" s="392">
        <f t="shared" si="9"/>
        <v>3500</v>
      </c>
      <c r="R33" s="40">
        <f t="shared" si="1"/>
        <v>350</v>
      </c>
    </row>
    <row r="34" spans="3:18" ht="21" thickBot="1">
      <c r="C34" s="624"/>
      <c r="D34" s="67">
        <v>368287</v>
      </c>
      <c r="E34" s="28">
        <v>1200</v>
      </c>
      <c r="F34" s="14">
        <v>600</v>
      </c>
      <c r="G34" s="15">
        <v>110</v>
      </c>
      <c r="H34" s="16" t="s">
        <v>25</v>
      </c>
      <c r="I34" s="124"/>
      <c r="J34" s="17">
        <v>2</v>
      </c>
      <c r="K34" s="111">
        <f t="shared" si="2"/>
        <v>1.44</v>
      </c>
      <c r="L34" s="112">
        <f t="shared" si="3"/>
        <v>0.1584</v>
      </c>
      <c r="M34" s="69">
        <v>40</v>
      </c>
      <c r="N34" s="113">
        <f t="shared" si="8"/>
        <v>6.336</v>
      </c>
      <c r="O34" s="114">
        <f t="shared" si="5"/>
        <v>69.696</v>
      </c>
      <c r="P34" s="39">
        <f t="shared" si="0"/>
        <v>554.4000000000001</v>
      </c>
      <c r="Q34" s="392">
        <f t="shared" si="9"/>
        <v>3500</v>
      </c>
      <c r="R34" s="40">
        <f t="shared" si="1"/>
        <v>384.99999999999994</v>
      </c>
    </row>
    <row r="35" spans="3:18" ht="21" thickBot="1">
      <c r="C35" s="624"/>
      <c r="D35" s="67">
        <v>36561</v>
      </c>
      <c r="E35" s="74">
        <v>1200</v>
      </c>
      <c r="F35" s="36">
        <v>600</v>
      </c>
      <c r="G35" s="37">
        <v>120</v>
      </c>
      <c r="H35" s="67" t="s">
        <v>25</v>
      </c>
      <c r="I35" s="124"/>
      <c r="J35" s="17">
        <v>2</v>
      </c>
      <c r="K35" s="111">
        <f t="shared" si="2"/>
        <v>1.44</v>
      </c>
      <c r="L35" s="112">
        <f t="shared" si="3"/>
        <v>0.17279999999999998</v>
      </c>
      <c r="M35" s="69">
        <v>40</v>
      </c>
      <c r="N35" s="113">
        <f t="shared" si="8"/>
        <v>6.911999999999999</v>
      </c>
      <c r="O35" s="114">
        <f t="shared" si="5"/>
        <v>76.03199999999998</v>
      </c>
      <c r="P35" s="39">
        <f t="shared" si="0"/>
        <v>604.8</v>
      </c>
      <c r="Q35" s="392">
        <f t="shared" si="9"/>
        <v>3500</v>
      </c>
      <c r="R35" s="40">
        <f t="shared" si="1"/>
        <v>419.99999999999994</v>
      </c>
    </row>
    <row r="36" spans="3:18" ht="21" thickBot="1">
      <c r="C36" s="624"/>
      <c r="D36" s="67">
        <v>210090</v>
      </c>
      <c r="E36" s="28">
        <v>1200</v>
      </c>
      <c r="F36" s="14">
        <v>600</v>
      </c>
      <c r="G36" s="15">
        <v>130</v>
      </c>
      <c r="H36" s="16" t="s">
        <v>25</v>
      </c>
      <c r="I36" s="124"/>
      <c r="J36" s="17">
        <v>2</v>
      </c>
      <c r="K36" s="111">
        <f t="shared" si="2"/>
        <v>1.44</v>
      </c>
      <c r="L36" s="112">
        <f t="shared" si="3"/>
        <v>0.18719999999999998</v>
      </c>
      <c r="M36" s="69">
        <v>36</v>
      </c>
      <c r="N36" s="113">
        <f t="shared" si="8"/>
        <v>6.739199999999999</v>
      </c>
      <c r="O36" s="114">
        <f t="shared" si="5"/>
        <v>74.13119999999999</v>
      </c>
      <c r="P36" s="39">
        <f t="shared" si="0"/>
        <v>655.1999999999999</v>
      </c>
      <c r="Q36" s="392">
        <f t="shared" si="9"/>
        <v>3500</v>
      </c>
      <c r="R36" s="40">
        <f t="shared" si="1"/>
        <v>455</v>
      </c>
    </row>
    <row r="37" spans="3:18" ht="21" thickBot="1">
      <c r="C37" s="624"/>
      <c r="D37" s="67">
        <v>210091</v>
      </c>
      <c r="E37" s="28">
        <v>1200</v>
      </c>
      <c r="F37" s="14">
        <v>600</v>
      </c>
      <c r="G37" s="15">
        <v>140</v>
      </c>
      <c r="H37" s="16" t="s">
        <v>25</v>
      </c>
      <c r="I37" s="124"/>
      <c r="J37" s="17">
        <v>2</v>
      </c>
      <c r="K37" s="111">
        <f t="shared" si="2"/>
        <v>1.44</v>
      </c>
      <c r="L37" s="112">
        <f t="shared" si="3"/>
        <v>0.2016</v>
      </c>
      <c r="M37" s="69">
        <v>32</v>
      </c>
      <c r="N37" s="113">
        <f t="shared" si="8"/>
        <v>6.4512</v>
      </c>
      <c r="O37" s="114">
        <f t="shared" si="5"/>
        <v>70.9632</v>
      </c>
      <c r="P37" s="39">
        <f t="shared" si="0"/>
        <v>705.6</v>
      </c>
      <c r="Q37" s="392">
        <f t="shared" si="9"/>
        <v>3500</v>
      </c>
      <c r="R37" s="40">
        <f t="shared" si="1"/>
        <v>490</v>
      </c>
    </row>
    <row r="38" spans="3:18" ht="21" thickBot="1">
      <c r="C38" s="625"/>
      <c r="D38" s="76">
        <v>14150</v>
      </c>
      <c r="E38" s="29">
        <v>1200</v>
      </c>
      <c r="F38" s="21">
        <v>600</v>
      </c>
      <c r="G38" s="22">
        <v>150</v>
      </c>
      <c r="H38" s="23" t="s">
        <v>25</v>
      </c>
      <c r="I38" s="93"/>
      <c r="J38" s="24">
        <v>2</v>
      </c>
      <c r="K38" s="115">
        <f t="shared" si="2"/>
        <v>1.44</v>
      </c>
      <c r="L38" s="116">
        <f t="shared" si="3"/>
        <v>0.216</v>
      </c>
      <c r="M38" s="78">
        <v>32</v>
      </c>
      <c r="N38" s="118">
        <f t="shared" si="8"/>
        <v>6.912</v>
      </c>
      <c r="O38" s="119">
        <f t="shared" si="5"/>
        <v>76.032</v>
      </c>
      <c r="P38" s="44">
        <f>Q38*L38</f>
        <v>756</v>
      </c>
      <c r="Q38" s="392">
        <f t="shared" si="9"/>
        <v>3500</v>
      </c>
      <c r="R38" s="45">
        <f>Q38/(1000/G38)</f>
        <v>525</v>
      </c>
    </row>
    <row r="39" spans="3:18" ht="18">
      <c r="C39" s="30"/>
      <c r="D39" s="30"/>
      <c r="E39" s="10"/>
      <c r="F39" s="11"/>
      <c r="G39" s="10"/>
      <c r="H39" s="31"/>
      <c r="I39" s="10"/>
      <c r="J39" s="11"/>
      <c r="K39" s="35"/>
      <c r="L39" s="35"/>
      <c r="M39" s="10"/>
      <c r="N39" s="10"/>
      <c r="O39" s="10"/>
      <c r="P39" s="10"/>
      <c r="Q39" s="10"/>
      <c r="R39" s="10"/>
    </row>
    <row r="40" spans="3:18" ht="18">
      <c r="C40" s="32" t="s">
        <v>90</v>
      </c>
      <c r="D40" s="32"/>
      <c r="E40" s="10"/>
      <c r="F40" s="11"/>
      <c r="G40" s="10"/>
      <c r="H40" s="31"/>
      <c r="I40" s="31"/>
      <c r="J40" s="11"/>
      <c r="K40" s="35"/>
      <c r="L40" s="35"/>
      <c r="M40" s="10"/>
      <c r="N40" s="10"/>
      <c r="O40" s="626"/>
      <c r="P40" s="626"/>
      <c r="Q40" s="626"/>
      <c r="R40" s="626"/>
    </row>
    <row r="41" spans="3:18" ht="18">
      <c r="C41" s="33" t="s">
        <v>97</v>
      </c>
      <c r="D41" s="33"/>
      <c r="E41" s="46"/>
      <c r="F41" s="47"/>
      <c r="G41" s="46"/>
      <c r="H41" s="48"/>
      <c r="I41" s="48"/>
      <c r="J41" s="47"/>
      <c r="K41" s="617"/>
      <c r="L41" s="617"/>
      <c r="M41" s="617"/>
      <c r="N41" s="617"/>
      <c r="O41" s="617"/>
      <c r="P41" s="617"/>
      <c r="Q41" s="617"/>
      <c r="R41" s="617"/>
    </row>
    <row r="42" spans="3:18" ht="18">
      <c r="C42" s="33" t="s">
        <v>98</v>
      </c>
      <c r="D42" s="33"/>
      <c r="E42" s="10"/>
      <c r="F42" s="11"/>
      <c r="G42" s="10"/>
      <c r="H42" s="31"/>
      <c r="I42" s="31"/>
      <c r="J42" s="11"/>
      <c r="K42" s="35"/>
      <c r="L42" s="35"/>
      <c r="M42" s="10"/>
      <c r="N42" s="10"/>
      <c r="O42" s="617"/>
      <c r="P42" s="617"/>
      <c r="Q42" s="617"/>
      <c r="R42" s="617"/>
    </row>
    <row r="43" spans="3:18" ht="18">
      <c r="C43" s="33" t="s">
        <v>99</v>
      </c>
      <c r="D43" s="33"/>
      <c r="E43" s="10"/>
      <c r="F43" s="11"/>
      <c r="G43" s="10"/>
      <c r="H43" s="31"/>
      <c r="I43" s="31"/>
      <c r="J43" s="11"/>
      <c r="K43" s="35"/>
      <c r="L43" s="35"/>
      <c r="M43" s="10"/>
      <c r="N43" s="10"/>
      <c r="O43" s="618"/>
      <c r="P43" s="618"/>
      <c r="Q43" s="618"/>
      <c r="R43" s="618"/>
    </row>
    <row r="44" spans="3:18" ht="18">
      <c r="C44" s="33" t="s">
        <v>91</v>
      </c>
      <c r="D44" s="33"/>
      <c r="E44" s="10"/>
      <c r="F44" s="11"/>
      <c r="G44" s="10"/>
      <c r="H44" s="31"/>
      <c r="I44" s="31"/>
      <c r="J44" s="11"/>
      <c r="K44" s="35"/>
      <c r="L44" s="35"/>
      <c r="M44" s="10"/>
      <c r="N44" s="10"/>
      <c r="O44" s="618"/>
      <c r="P44" s="618"/>
      <c r="Q44" s="618"/>
      <c r="R44" s="618"/>
    </row>
    <row r="45" spans="3:18" ht="18">
      <c r="C45" s="34" t="s">
        <v>113</v>
      </c>
      <c r="D45" s="34"/>
      <c r="E45" s="10"/>
      <c r="F45" s="10"/>
      <c r="G45" s="10"/>
      <c r="H45" s="10"/>
      <c r="I45" s="35"/>
      <c r="J45" s="11"/>
      <c r="K45" s="10"/>
      <c r="L45" s="31"/>
      <c r="M45" s="11"/>
      <c r="N45" s="35"/>
      <c r="O45" s="35"/>
      <c r="P45" s="10"/>
      <c r="Q45" s="10"/>
      <c r="R45" s="10"/>
    </row>
    <row r="46" spans="3:18" ht="18">
      <c r="C46" s="34" t="s">
        <v>114</v>
      </c>
      <c r="D46" s="34"/>
      <c r="E46" s="10"/>
      <c r="F46" s="10"/>
      <c r="G46" s="10"/>
      <c r="H46" s="10"/>
      <c r="I46" s="35"/>
      <c r="J46" s="11"/>
      <c r="K46" s="10"/>
      <c r="L46" s="31"/>
      <c r="M46" s="11"/>
      <c r="N46" s="35"/>
      <c r="O46" s="35"/>
      <c r="P46" s="10"/>
      <c r="Q46" s="10"/>
      <c r="R46" s="10"/>
    </row>
    <row r="47" spans="3:18" ht="18">
      <c r="C47" s="34" t="s">
        <v>115</v>
      </c>
      <c r="D47" s="34"/>
      <c r="E47" s="10"/>
      <c r="F47" s="10"/>
      <c r="G47" s="10"/>
      <c r="H47" s="10"/>
      <c r="I47" s="35"/>
      <c r="J47" s="11"/>
      <c r="K47" s="10"/>
      <c r="L47" s="31"/>
      <c r="M47" s="11"/>
      <c r="N47" s="35"/>
      <c r="O47" s="35"/>
      <c r="P47" s="10"/>
      <c r="Q47" s="10"/>
      <c r="R47" s="10"/>
    </row>
  </sheetData>
  <sheetProtection/>
  <mergeCells count="20">
    <mergeCell ref="C2:R2"/>
    <mergeCell ref="P1:R1"/>
    <mergeCell ref="C4:C5"/>
    <mergeCell ref="D4:D5"/>
    <mergeCell ref="E4:E5"/>
    <mergeCell ref="F4:F5"/>
    <mergeCell ref="G4:G5"/>
    <mergeCell ref="H4:H5"/>
    <mergeCell ref="I4:I5"/>
    <mergeCell ref="J4:L4"/>
    <mergeCell ref="M4:N4"/>
    <mergeCell ref="O42:R42"/>
    <mergeCell ref="O43:R43"/>
    <mergeCell ref="O44:R44"/>
    <mergeCell ref="P4:R4"/>
    <mergeCell ref="C7:C16"/>
    <mergeCell ref="C18:C27"/>
    <mergeCell ref="C29:C38"/>
    <mergeCell ref="O40:R40"/>
    <mergeCell ref="K41:R41"/>
  </mergeCells>
  <hyperlinks>
    <hyperlink ref="I43" r:id="rId1" display="www.teplo.tn.ru"/>
    <hyperlink ref="I44" r:id="rId2" display="teplo@tn.ru  "/>
  </hyperlinks>
  <printOptions/>
  <pageMargins left="0.7" right="0.7" top="0.75" bottom="0.75" header="0.3" footer="0.3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23"/>
  <sheetViews>
    <sheetView zoomScale="80" zoomScaleNormal="80" zoomScalePageLayoutView="0" workbookViewId="0" topLeftCell="A16">
      <selection activeCell="J6" sqref="J6"/>
    </sheetView>
  </sheetViews>
  <sheetFormatPr defaultColWidth="9.00390625" defaultRowHeight="12.75"/>
  <cols>
    <col min="1" max="1" width="29.625" style="0" customWidth="1"/>
    <col min="2" max="2" width="36.00390625" style="0" customWidth="1"/>
    <col min="8" max="8" width="10.25390625" style="0" customWidth="1"/>
    <col min="14" max="14" width="14.25390625" style="0" customWidth="1"/>
    <col min="15" max="15" width="10.75390625" style="0" customWidth="1"/>
    <col min="17" max="17" width="11.25390625" style="0" customWidth="1"/>
  </cols>
  <sheetData>
    <row r="1" spans="9:19" ht="78.75" customHeight="1" thickBot="1">
      <c r="I1" s="197"/>
      <c r="J1" s="197"/>
      <c r="K1" s="197"/>
      <c r="L1" s="197"/>
      <c r="M1" s="247"/>
      <c r="N1" s="199"/>
      <c r="O1" s="630" t="s">
        <v>269</v>
      </c>
      <c r="P1" s="630"/>
      <c r="Q1" s="630"/>
      <c r="S1" s="248"/>
    </row>
    <row r="2" spans="1:19" ht="51" customHeight="1" thickBot="1">
      <c r="A2" t="s">
        <v>281</v>
      </c>
      <c r="B2" s="627" t="s">
        <v>264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9"/>
      <c r="S2" s="248"/>
    </row>
    <row r="3" spans="2:17" ht="26.25" thickBot="1">
      <c r="B3" s="649" t="s">
        <v>152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</row>
    <row r="4" spans="2:17" ht="90">
      <c r="B4" s="658" t="s">
        <v>48</v>
      </c>
      <c r="C4" s="652" t="s">
        <v>81</v>
      </c>
      <c r="D4" s="654" t="s">
        <v>49</v>
      </c>
      <c r="E4" s="665" t="s">
        <v>50</v>
      </c>
      <c r="F4" s="671" t="s">
        <v>51</v>
      </c>
      <c r="G4" s="663" t="s">
        <v>126</v>
      </c>
      <c r="H4" s="656" t="s">
        <v>100</v>
      </c>
      <c r="I4" s="660" t="s">
        <v>52</v>
      </c>
      <c r="J4" s="661"/>
      <c r="K4" s="662"/>
      <c r="L4" s="669" t="s">
        <v>53</v>
      </c>
      <c r="M4" s="670"/>
      <c r="N4" s="184" t="s">
        <v>82</v>
      </c>
      <c r="O4" s="667" t="s">
        <v>116</v>
      </c>
      <c r="P4" s="661"/>
      <c r="Q4" s="668"/>
    </row>
    <row r="5" spans="2:17" ht="36.75" thickBot="1">
      <c r="B5" s="659"/>
      <c r="C5" s="653"/>
      <c r="D5" s="655"/>
      <c r="E5" s="666"/>
      <c r="F5" s="672"/>
      <c r="G5" s="664"/>
      <c r="H5" s="657"/>
      <c r="I5" s="185" t="s">
        <v>84</v>
      </c>
      <c r="J5" s="186" t="s">
        <v>127</v>
      </c>
      <c r="K5" s="187" t="s">
        <v>128</v>
      </c>
      <c r="L5" s="188" t="s">
        <v>94</v>
      </c>
      <c r="M5" s="189" t="s">
        <v>128</v>
      </c>
      <c r="N5" s="190" t="s">
        <v>129</v>
      </c>
      <c r="O5" s="191" t="s">
        <v>87</v>
      </c>
      <c r="P5" s="192" t="s">
        <v>130</v>
      </c>
      <c r="Q5" s="193" t="s">
        <v>131</v>
      </c>
    </row>
    <row r="6" spans="2:17" ht="24.75" customHeight="1" thickBot="1">
      <c r="B6" s="387" t="s">
        <v>124</v>
      </c>
      <c r="C6" s="408">
        <v>28579</v>
      </c>
      <c r="D6" s="389">
        <v>1200</v>
      </c>
      <c r="E6" s="203">
        <v>600</v>
      </c>
      <c r="F6" s="204">
        <v>50</v>
      </c>
      <c r="G6" s="409" t="s">
        <v>125</v>
      </c>
      <c r="H6" s="206"/>
      <c r="I6" s="206">
        <v>6</v>
      </c>
      <c r="J6" s="207">
        <f>D6*E6*I6/1000000</f>
        <v>4.32</v>
      </c>
      <c r="K6" s="208">
        <f>F6*J6/1000</f>
        <v>0.216</v>
      </c>
      <c r="L6" s="211">
        <v>32</v>
      </c>
      <c r="M6" s="410">
        <f>K6*L6</f>
        <v>6.912</v>
      </c>
      <c r="N6" s="411">
        <f>M6*11</f>
        <v>76.032</v>
      </c>
      <c r="O6" s="412">
        <f aca="true" t="shared" si="0" ref="O6:O13">P6*K6</f>
        <v>822.96</v>
      </c>
      <c r="P6" s="413">
        <v>3810</v>
      </c>
      <c r="Q6" s="414">
        <f aca="true" t="shared" si="1" ref="Q6:Q14">P6/(1000/F6)</f>
        <v>190.5</v>
      </c>
    </row>
    <row r="7" spans="2:17" ht="21" thickBot="1">
      <c r="B7" s="624" t="s">
        <v>132</v>
      </c>
      <c r="C7" s="138">
        <v>28528</v>
      </c>
      <c r="D7" s="28">
        <v>1200</v>
      </c>
      <c r="E7" s="14">
        <v>600</v>
      </c>
      <c r="F7" s="15">
        <v>60</v>
      </c>
      <c r="G7" s="139" t="s">
        <v>25</v>
      </c>
      <c r="H7" s="17"/>
      <c r="I7" s="17">
        <v>4</v>
      </c>
      <c r="J7" s="18">
        <f>D7*E7*I7/1000000</f>
        <v>2.88</v>
      </c>
      <c r="K7" s="19">
        <f>F7*J7/1000</f>
        <v>0.17279999999999998</v>
      </c>
      <c r="L7" s="83">
        <v>40</v>
      </c>
      <c r="M7" s="125">
        <f>K7*L7</f>
        <v>6.911999999999999</v>
      </c>
      <c r="N7" s="126">
        <f>M7*11</f>
        <v>76.03199999999998</v>
      </c>
      <c r="O7" s="127">
        <f t="shared" si="0"/>
        <v>658.3679999999999</v>
      </c>
      <c r="P7" s="413">
        <f>P6</f>
        <v>3810</v>
      </c>
      <c r="Q7" s="140">
        <f t="shared" si="1"/>
        <v>228.6</v>
      </c>
    </row>
    <row r="8" spans="2:17" ht="21" thickBot="1">
      <c r="B8" s="624"/>
      <c r="C8" s="138">
        <v>399722</v>
      </c>
      <c r="D8" s="28">
        <v>1200</v>
      </c>
      <c r="E8" s="14">
        <v>600</v>
      </c>
      <c r="F8" s="15">
        <v>70</v>
      </c>
      <c r="G8" s="139" t="s">
        <v>25</v>
      </c>
      <c r="H8" s="17"/>
      <c r="I8" s="17">
        <v>3</v>
      </c>
      <c r="J8" s="18">
        <f aca="true" t="shared" si="2" ref="J8:J14">D8*E8*I8/1000000</f>
        <v>2.16</v>
      </c>
      <c r="K8" s="19">
        <f aca="true" t="shared" si="3" ref="K8:K14">F8*J8/1000</f>
        <v>0.15120000000000003</v>
      </c>
      <c r="L8" s="83">
        <v>44</v>
      </c>
      <c r="M8" s="125">
        <f aca="true" t="shared" si="4" ref="M8:M14">K8*L8</f>
        <v>6.652800000000001</v>
      </c>
      <c r="N8" s="126">
        <f aca="true" t="shared" si="5" ref="N8:N14">M8*11</f>
        <v>73.1808</v>
      </c>
      <c r="O8" s="127">
        <f t="shared" si="0"/>
        <v>576.0720000000001</v>
      </c>
      <c r="P8" s="413">
        <f>P7</f>
        <v>3810</v>
      </c>
      <c r="Q8" s="140">
        <f t="shared" si="1"/>
        <v>266.7</v>
      </c>
    </row>
    <row r="9" spans="2:17" ht="21" thickBot="1">
      <c r="B9" s="624"/>
      <c r="C9" s="138">
        <v>28369</v>
      </c>
      <c r="D9" s="28">
        <v>1200</v>
      </c>
      <c r="E9" s="14">
        <v>600</v>
      </c>
      <c r="F9" s="15">
        <v>80</v>
      </c>
      <c r="G9" s="139" t="s">
        <v>25</v>
      </c>
      <c r="H9" s="17"/>
      <c r="I9" s="17">
        <v>3</v>
      </c>
      <c r="J9" s="18">
        <f t="shared" si="2"/>
        <v>2.16</v>
      </c>
      <c r="K9" s="19">
        <f t="shared" si="3"/>
        <v>0.1728</v>
      </c>
      <c r="L9" s="83">
        <v>40</v>
      </c>
      <c r="M9" s="125">
        <f t="shared" si="4"/>
        <v>6.912000000000001</v>
      </c>
      <c r="N9" s="126">
        <f t="shared" si="5"/>
        <v>76.03200000000001</v>
      </c>
      <c r="O9" s="127">
        <f t="shared" si="0"/>
        <v>658.368</v>
      </c>
      <c r="P9" s="413">
        <f>P8</f>
        <v>3810</v>
      </c>
      <c r="Q9" s="140">
        <f t="shared" si="1"/>
        <v>304.8</v>
      </c>
    </row>
    <row r="10" spans="2:17" ht="21" thickBot="1">
      <c r="B10" s="624"/>
      <c r="C10" s="138">
        <v>399723</v>
      </c>
      <c r="D10" s="28">
        <v>1200</v>
      </c>
      <c r="E10" s="14">
        <v>600</v>
      </c>
      <c r="F10" s="15">
        <v>90</v>
      </c>
      <c r="G10" s="139" t="s">
        <v>25</v>
      </c>
      <c r="H10" s="17"/>
      <c r="I10" s="17">
        <v>2</v>
      </c>
      <c r="J10" s="18">
        <f t="shared" si="2"/>
        <v>1.44</v>
      </c>
      <c r="K10" s="19">
        <f t="shared" si="3"/>
        <v>0.1296</v>
      </c>
      <c r="L10" s="83">
        <v>52</v>
      </c>
      <c r="M10" s="125">
        <f t="shared" si="4"/>
        <v>6.739199999999999</v>
      </c>
      <c r="N10" s="126">
        <f t="shared" si="5"/>
        <v>74.13119999999999</v>
      </c>
      <c r="O10" s="127">
        <f t="shared" si="0"/>
        <v>493.77599999999995</v>
      </c>
      <c r="P10" s="413">
        <f>P9</f>
        <v>3810</v>
      </c>
      <c r="Q10" s="140">
        <f t="shared" si="1"/>
        <v>342.90000000000003</v>
      </c>
    </row>
    <row r="11" spans="2:17" ht="28.5" customHeight="1" thickBot="1">
      <c r="B11" s="624"/>
      <c r="C11" s="138">
        <v>399082</v>
      </c>
      <c r="D11" s="28">
        <v>1200</v>
      </c>
      <c r="E11" s="14">
        <v>600</v>
      </c>
      <c r="F11" s="15">
        <v>100</v>
      </c>
      <c r="G11" s="139" t="s">
        <v>125</v>
      </c>
      <c r="H11" s="17"/>
      <c r="I11" s="17">
        <v>2</v>
      </c>
      <c r="J11" s="25">
        <f t="shared" si="2"/>
        <v>1.44</v>
      </c>
      <c r="K11" s="26">
        <f t="shared" si="3"/>
        <v>0.144</v>
      </c>
      <c r="L11" s="64">
        <v>48</v>
      </c>
      <c r="M11" s="65">
        <f t="shared" si="4"/>
        <v>6.911999999999999</v>
      </c>
      <c r="N11" s="66">
        <f t="shared" si="5"/>
        <v>76.03199999999998</v>
      </c>
      <c r="O11" s="127">
        <f t="shared" si="0"/>
        <v>548.64</v>
      </c>
      <c r="P11" s="413">
        <f>P10</f>
        <v>3810</v>
      </c>
      <c r="Q11" s="140">
        <f t="shared" si="1"/>
        <v>381</v>
      </c>
    </row>
    <row r="12" spans="2:17" ht="22.5" customHeight="1" thickBot="1">
      <c r="B12" s="422" t="s">
        <v>199</v>
      </c>
      <c r="C12" s="409">
        <v>399745</v>
      </c>
      <c r="D12" s="202">
        <v>1200</v>
      </c>
      <c r="E12" s="203">
        <v>600</v>
      </c>
      <c r="F12" s="204">
        <v>30</v>
      </c>
      <c r="G12" s="416" t="s">
        <v>89</v>
      </c>
      <c r="H12" s="417"/>
      <c r="I12" s="418">
        <v>5</v>
      </c>
      <c r="J12" s="379">
        <f t="shared" si="2"/>
        <v>3.6</v>
      </c>
      <c r="K12" s="415">
        <f t="shared" si="3"/>
        <v>0.108</v>
      </c>
      <c r="L12" s="399">
        <v>60</v>
      </c>
      <c r="M12" s="382">
        <f t="shared" si="4"/>
        <v>6.4799999999999995</v>
      </c>
      <c r="N12" s="383">
        <f t="shared" si="5"/>
        <v>71.28</v>
      </c>
      <c r="O12" s="419">
        <f t="shared" si="0"/>
        <v>659.556</v>
      </c>
      <c r="P12" s="420">
        <v>6107</v>
      </c>
      <c r="Q12" s="421">
        <f t="shared" si="1"/>
        <v>183.20999999999998</v>
      </c>
    </row>
    <row r="13" spans="2:17" ht="21" customHeight="1" thickBot="1">
      <c r="B13" s="650" t="s">
        <v>200</v>
      </c>
      <c r="C13" s="141">
        <v>399741</v>
      </c>
      <c r="D13" s="13">
        <v>1200</v>
      </c>
      <c r="E13" s="14">
        <v>600</v>
      </c>
      <c r="F13" s="15">
        <v>40</v>
      </c>
      <c r="G13" s="142" t="s">
        <v>89</v>
      </c>
      <c r="H13" s="128"/>
      <c r="I13" s="129">
        <v>4</v>
      </c>
      <c r="J13" s="18">
        <f t="shared" si="2"/>
        <v>2.88</v>
      </c>
      <c r="K13" s="19">
        <f t="shared" si="3"/>
        <v>0.11519999999999998</v>
      </c>
      <c r="L13" s="124">
        <v>56</v>
      </c>
      <c r="M13" s="125">
        <f t="shared" si="4"/>
        <v>6.451199999999999</v>
      </c>
      <c r="N13" s="126">
        <f t="shared" si="5"/>
        <v>70.96319999999999</v>
      </c>
      <c r="O13" s="130">
        <f t="shared" si="0"/>
        <v>703.5263999999999</v>
      </c>
      <c r="P13" s="420">
        <f>P12</f>
        <v>6107</v>
      </c>
      <c r="Q13" s="143">
        <f>P13/(1000/F13)</f>
        <v>244.28</v>
      </c>
    </row>
    <row r="14" spans="2:17" ht="21" thickBot="1">
      <c r="B14" s="651"/>
      <c r="C14" s="144">
        <v>399141</v>
      </c>
      <c r="D14" s="20">
        <v>1200</v>
      </c>
      <c r="E14" s="21">
        <v>600</v>
      </c>
      <c r="F14" s="22">
        <v>50</v>
      </c>
      <c r="G14" s="145" t="s">
        <v>25</v>
      </c>
      <c r="H14" s="131"/>
      <c r="I14" s="132">
        <v>3</v>
      </c>
      <c r="J14" s="25">
        <f t="shared" si="2"/>
        <v>2.16</v>
      </c>
      <c r="K14" s="26">
        <f t="shared" si="3"/>
        <v>0.108</v>
      </c>
      <c r="L14" s="93">
        <v>64</v>
      </c>
      <c r="M14" s="65">
        <f t="shared" si="4"/>
        <v>6.912</v>
      </c>
      <c r="N14" s="66">
        <f t="shared" si="5"/>
        <v>76.032</v>
      </c>
      <c r="O14" s="133">
        <f>P14*K14</f>
        <v>659.556</v>
      </c>
      <c r="P14" s="420">
        <f>P12</f>
        <v>6107</v>
      </c>
      <c r="Q14" s="146">
        <f t="shared" si="1"/>
        <v>305.35</v>
      </c>
    </row>
    <row r="15" spans="2:17" ht="20.25">
      <c r="B15" s="147"/>
      <c r="C15" s="147"/>
      <c r="D15" s="134"/>
      <c r="E15" s="134"/>
      <c r="F15" s="134"/>
      <c r="G15" s="134"/>
      <c r="H15" s="107"/>
      <c r="I15" s="103"/>
      <c r="J15" s="135"/>
      <c r="K15" s="136"/>
      <c r="L15" s="103"/>
      <c r="M15" s="137"/>
      <c r="N15" s="107"/>
      <c r="O15" s="135"/>
      <c r="P15" s="103"/>
      <c r="Q15" s="148"/>
    </row>
    <row r="16" spans="2:17" ht="18">
      <c r="B16" s="9" t="s">
        <v>90</v>
      </c>
      <c r="C16" s="9"/>
      <c r="D16" s="10"/>
      <c r="E16" s="10"/>
      <c r="F16" s="10"/>
      <c r="G16" s="10"/>
      <c r="H16" s="10"/>
      <c r="I16" s="11"/>
      <c r="J16" s="10"/>
      <c r="K16" s="31"/>
      <c r="L16" s="11"/>
      <c r="M16" s="35"/>
      <c r="N16" s="617"/>
      <c r="O16" s="617"/>
      <c r="P16" s="617"/>
      <c r="Q16" s="617"/>
    </row>
    <row r="17" spans="2:17" ht="27.75" customHeight="1">
      <c r="B17" s="33" t="s">
        <v>97</v>
      </c>
      <c r="C17" s="33"/>
      <c r="D17" s="46"/>
      <c r="E17" s="46"/>
      <c r="F17" s="46"/>
      <c r="G17" s="46"/>
      <c r="H17" s="46"/>
      <c r="I17" s="47"/>
      <c r="J17" s="617"/>
      <c r="K17" s="617"/>
      <c r="L17" s="617"/>
      <c r="M17" s="617"/>
      <c r="N17" s="617"/>
      <c r="O17" s="617"/>
      <c r="P17" s="617"/>
      <c r="Q17" s="617"/>
    </row>
    <row r="18" spans="2:17" ht="20.25" customHeight="1">
      <c r="B18" s="33" t="s">
        <v>98</v>
      </c>
      <c r="C18" s="33"/>
      <c r="D18" s="10"/>
      <c r="E18" s="10"/>
      <c r="F18" s="10"/>
      <c r="G18" s="10"/>
      <c r="H18" s="10"/>
      <c r="I18" s="11"/>
      <c r="J18" s="10"/>
      <c r="K18" s="31"/>
      <c r="L18" s="11"/>
      <c r="M18" s="35"/>
      <c r="N18" s="617"/>
      <c r="O18" s="617"/>
      <c r="P18" s="617"/>
      <c r="Q18" s="617"/>
    </row>
    <row r="19" spans="2:17" ht="18">
      <c r="B19" s="33" t="s">
        <v>99</v>
      </c>
      <c r="C19" s="33"/>
      <c r="D19" s="10"/>
      <c r="E19" s="10"/>
      <c r="F19" s="10"/>
      <c r="G19" s="10"/>
      <c r="H19" s="10"/>
      <c r="I19" s="11"/>
      <c r="J19" s="10"/>
      <c r="K19" s="31"/>
      <c r="L19" s="11"/>
      <c r="M19" s="35"/>
      <c r="N19" s="618"/>
      <c r="O19" s="618"/>
      <c r="P19" s="618"/>
      <c r="Q19" s="618"/>
    </row>
    <row r="20" spans="2:17" ht="71.25" customHeight="1">
      <c r="B20" s="33" t="s">
        <v>91</v>
      </c>
      <c r="C20" s="33"/>
      <c r="D20" s="10"/>
      <c r="E20" s="10"/>
      <c r="F20" s="10"/>
      <c r="G20" s="10"/>
      <c r="H20" s="10"/>
      <c r="I20" s="11"/>
      <c r="J20" s="10"/>
      <c r="K20" s="31"/>
      <c r="L20" s="11"/>
      <c r="M20" s="35"/>
      <c r="N20" s="618"/>
      <c r="O20" s="618"/>
      <c r="P20" s="618"/>
      <c r="Q20" s="618"/>
    </row>
    <row r="21" spans="2:17" ht="18">
      <c r="B21" s="34" t="s">
        <v>113</v>
      </c>
      <c r="C21" s="34"/>
      <c r="D21" s="10"/>
      <c r="E21" s="10"/>
      <c r="F21" s="10"/>
      <c r="G21" s="10"/>
      <c r="H21" s="35"/>
      <c r="I21" s="11"/>
      <c r="J21" s="10"/>
      <c r="K21" s="31"/>
      <c r="L21" s="11"/>
      <c r="M21" s="35"/>
      <c r="N21" s="35"/>
      <c r="O21" s="10"/>
      <c r="P21" s="10"/>
      <c r="Q21" s="10"/>
    </row>
    <row r="22" spans="2:17" ht="18">
      <c r="B22" s="34" t="s">
        <v>114</v>
      </c>
      <c r="C22" s="34"/>
      <c r="D22" s="10"/>
      <c r="E22" s="10"/>
      <c r="F22" s="10"/>
      <c r="G22" s="10"/>
      <c r="H22" s="35"/>
      <c r="I22" s="11"/>
      <c r="J22" s="10"/>
      <c r="K22" s="31"/>
      <c r="L22" s="11"/>
      <c r="M22" s="35"/>
      <c r="N22" s="35"/>
      <c r="O22" s="10"/>
      <c r="P22" s="10"/>
      <c r="Q22" s="10"/>
    </row>
    <row r="23" spans="2:17" ht="18">
      <c r="B23" s="34" t="s">
        <v>115</v>
      </c>
      <c r="C23" s="34"/>
      <c r="D23" s="10"/>
      <c r="E23" s="10"/>
      <c r="F23" s="10"/>
      <c r="G23" s="10"/>
      <c r="H23" s="35"/>
      <c r="I23" s="11"/>
      <c r="J23" s="10"/>
      <c r="K23" s="31"/>
      <c r="L23" s="11"/>
      <c r="M23" s="35"/>
      <c r="N23" s="35"/>
      <c r="O23" s="10"/>
      <c r="P23" s="10"/>
      <c r="Q23" s="10"/>
    </row>
  </sheetData>
  <sheetProtection/>
  <mergeCells count="20">
    <mergeCell ref="B2:Q2"/>
    <mergeCell ref="B7:B11"/>
    <mergeCell ref="N19:Q19"/>
    <mergeCell ref="N20:Q20"/>
    <mergeCell ref="O4:Q4"/>
    <mergeCell ref="J17:Q17"/>
    <mergeCell ref="L4:M4"/>
    <mergeCell ref="N16:Q16"/>
    <mergeCell ref="F4:F5"/>
    <mergeCell ref="N18:Q18"/>
    <mergeCell ref="O1:Q1"/>
    <mergeCell ref="B3:Q3"/>
    <mergeCell ref="B13:B14"/>
    <mergeCell ref="C4:C5"/>
    <mergeCell ref="D4:D5"/>
    <mergeCell ref="H4:H5"/>
    <mergeCell ref="B4:B5"/>
    <mergeCell ref="I4:K4"/>
    <mergeCell ref="G4:G5"/>
    <mergeCell ref="E4:E5"/>
  </mergeCells>
  <hyperlinks>
    <hyperlink ref="H19" r:id="rId1" display="www.teplo.tn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66"/>
  <sheetViews>
    <sheetView zoomScale="90" zoomScaleNormal="90" zoomScalePageLayoutView="0" workbookViewId="0" topLeftCell="A1">
      <selection activeCell="K22" sqref="K22"/>
    </sheetView>
  </sheetViews>
  <sheetFormatPr defaultColWidth="9.00390625" defaultRowHeight="12.75"/>
  <cols>
    <col min="1" max="1" width="24.00390625" style="0" customWidth="1"/>
    <col min="2" max="2" width="20.00390625" style="0" customWidth="1"/>
    <col min="3" max="3" width="33.875" style="0" customWidth="1"/>
    <col min="4" max="4" width="10.625" style="0" customWidth="1"/>
    <col min="8" max="8" width="9.625" style="0" customWidth="1"/>
    <col min="9" max="10" width="12.375" style="0" customWidth="1"/>
    <col min="11" max="11" width="9.125" style="0" customWidth="1"/>
    <col min="12" max="12" width="10.125" style="0" customWidth="1"/>
    <col min="13" max="13" width="10.375" style="0" customWidth="1"/>
    <col min="15" max="15" width="15.875" style="0" customWidth="1"/>
  </cols>
  <sheetData>
    <row r="1" spans="3:15" ht="64.5" customHeight="1" thickBot="1">
      <c r="C1" s="567"/>
      <c r="D1" s="567"/>
      <c r="E1" s="567"/>
      <c r="F1" s="567"/>
      <c r="G1" s="567"/>
      <c r="H1" s="567"/>
      <c r="I1" s="567"/>
      <c r="J1" s="567"/>
      <c r="K1" s="567"/>
      <c r="L1" s="595" t="s">
        <v>265</v>
      </c>
      <c r="M1" s="608"/>
      <c r="N1" s="608"/>
      <c r="O1" s="608"/>
    </row>
    <row r="2" spans="3:15" ht="14.25" customHeight="1" hidden="1">
      <c r="C2" s="150"/>
      <c r="D2" s="150"/>
      <c r="E2" s="150"/>
      <c r="F2" s="150"/>
      <c r="G2" s="150"/>
      <c r="H2" s="151"/>
      <c r="I2" s="151"/>
      <c r="J2" s="152"/>
      <c r="K2" s="150"/>
      <c r="L2" s="150"/>
      <c r="M2" s="150"/>
      <c r="N2" s="150"/>
      <c r="O2" s="153"/>
    </row>
    <row r="3" spans="1:15" ht="58.5" customHeight="1" thickBot="1">
      <c r="A3" t="s">
        <v>281</v>
      </c>
      <c r="B3" s="683" t="s">
        <v>270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</row>
    <row r="4" spans="3:15" ht="20.25">
      <c r="C4" s="686" t="s">
        <v>263</v>
      </c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</row>
    <row r="5" spans="3:15" ht="20.25" hidden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3:15" ht="18">
      <c r="C6" s="673" t="s">
        <v>205</v>
      </c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</row>
    <row r="7" spans="3:15" ht="14.25" hidden="1">
      <c r="C7" s="150"/>
      <c r="D7" s="150"/>
      <c r="E7" s="150"/>
      <c r="F7" s="150"/>
      <c r="G7" s="150"/>
      <c r="H7" s="151"/>
      <c r="I7" s="151"/>
      <c r="J7" s="152"/>
      <c r="K7" s="150"/>
      <c r="L7" s="150"/>
      <c r="M7" s="150"/>
      <c r="N7" s="150"/>
      <c r="O7" s="153"/>
    </row>
    <row r="8" spans="3:15" ht="18" hidden="1"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3:15" ht="15" hidden="1"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</row>
    <row r="10" spans="3:15" ht="15" hidden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3:15" ht="15" hidden="1"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</row>
    <row r="12" spans="3:15" ht="15.75" hidden="1">
      <c r="C12" s="157"/>
      <c r="D12" s="150"/>
      <c r="E12" s="150"/>
      <c r="F12" s="150"/>
      <c r="G12" s="150"/>
      <c r="H12" s="151"/>
      <c r="I12" s="151"/>
      <c r="J12" s="152"/>
      <c r="K12" s="150"/>
      <c r="L12" s="150"/>
      <c r="M12" s="150"/>
      <c r="N12" s="150"/>
      <c r="O12" s="153"/>
    </row>
    <row r="13" spans="3:15" ht="20.25" hidden="1"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</row>
    <row r="14" spans="3:15" ht="20.25" hidden="1"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ht="13.5" thickBot="1"/>
    <row r="16" spans="2:15" s="150" customFormat="1" ht="19.5" customHeight="1" thickBot="1">
      <c r="B16" s="680" t="s">
        <v>48</v>
      </c>
      <c r="C16" s="694" t="s">
        <v>206</v>
      </c>
      <c r="D16" s="674" t="s">
        <v>133</v>
      </c>
      <c r="E16" s="680" t="s">
        <v>134</v>
      </c>
      <c r="F16" s="681"/>
      <c r="G16" s="682"/>
      <c r="H16" s="674" t="s">
        <v>135</v>
      </c>
      <c r="I16" s="674"/>
      <c r="J16" s="674"/>
      <c r="K16" s="674" t="s">
        <v>83</v>
      </c>
      <c r="L16" s="674"/>
      <c r="M16" s="690" t="s">
        <v>136</v>
      </c>
      <c r="N16" s="691"/>
      <c r="O16" s="692"/>
    </row>
    <row r="17" spans="2:15" s="150" customFormat="1" ht="35.25" customHeight="1" thickBot="1">
      <c r="B17" s="702"/>
      <c r="C17" s="695"/>
      <c r="D17" s="696"/>
      <c r="E17" s="469" t="s">
        <v>51</v>
      </c>
      <c r="F17" s="469" t="s">
        <v>50</v>
      </c>
      <c r="G17" s="469" t="s">
        <v>49</v>
      </c>
      <c r="H17" s="470" t="s">
        <v>84</v>
      </c>
      <c r="I17" s="470" t="s">
        <v>137</v>
      </c>
      <c r="J17" s="471" t="s">
        <v>138</v>
      </c>
      <c r="K17" s="469" t="s">
        <v>139</v>
      </c>
      <c r="L17" s="469" t="s">
        <v>138</v>
      </c>
      <c r="M17" s="469" t="s">
        <v>140</v>
      </c>
      <c r="N17" s="469" t="s">
        <v>207</v>
      </c>
      <c r="O17" s="472" t="s">
        <v>208</v>
      </c>
    </row>
    <row r="18" spans="2:15" ht="21" customHeight="1" hidden="1" thickBot="1">
      <c r="B18" s="675" t="s">
        <v>254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7"/>
    </row>
    <row r="19" spans="2:15" ht="29.25" hidden="1" thickBot="1">
      <c r="B19" s="538"/>
      <c r="C19" s="509"/>
      <c r="D19" s="483">
        <v>418286</v>
      </c>
      <c r="E19" s="483">
        <v>50</v>
      </c>
      <c r="F19" s="483">
        <v>580</v>
      </c>
      <c r="G19" s="483">
        <v>1180</v>
      </c>
      <c r="H19" s="485">
        <v>8</v>
      </c>
      <c r="I19" s="486">
        <f aca="true" t="shared" si="0" ref="I19:I50">(F19*G19)/1000000*H19</f>
        <v>5.4752</v>
      </c>
      <c r="J19" s="523">
        <f aca="true" t="shared" si="1" ref="J19:J47">E19*F19*G19*H19/1000000000</f>
        <v>0.27376</v>
      </c>
      <c r="K19" s="488">
        <f aca="true" t="shared" si="2" ref="K19:K38">E19/1000*L19</f>
        <v>220</v>
      </c>
      <c r="L19" s="158">
        <v>4400</v>
      </c>
      <c r="M19" s="490" t="s">
        <v>144</v>
      </c>
      <c r="N19" s="491">
        <v>1</v>
      </c>
      <c r="O19" s="492" t="s">
        <v>141</v>
      </c>
    </row>
    <row r="20" spans="2:15" ht="69.75" customHeight="1" thickBot="1">
      <c r="B20" s="675" t="s">
        <v>209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7"/>
    </row>
    <row r="21" spans="2:15" ht="37.5" customHeight="1">
      <c r="B21" s="678" t="s">
        <v>210</v>
      </c>
      <c r="C21" s="700" t="s">
        <v>211</v>
      </c>
      <c r="D21" s="473">
        <v>418324</v>
      </c>
      <c r="E21" s="474">
        <v>20</v>
      </c>
      <c r="F21" s="473">
        <v>600</v>
      </c>
      <c r="G21" s="473">
        <v>1200</v>
      </c>
      <c r="H21" s="475">
        <v>20</v>
      </c>
      <c r="I21" s="476">
        <f t="shared" si="0"/>
        <v>14.399999999999999</v>
      </c>
      <c r="J21" s="477">
        <f t="shared" si="1"/>
        <v>0.288</v>
      </c>
      <c r="K21" s="478">
        <f t="shared" si="2"/>
        <v>87</v>
      </c>
      <c r="L21" s="479">
        <v>4350</v>
      </c>
      <c r="M21" s="480" t="s">
        <v>96</v>
      </c>
      <c r="N21" s="481">
        <v>3</v>
      </c>
      <c r="O21" s="482" t="s">
        <v>141</v>
      </c>
    </row>
    <row r="22" spans="2:15" ht="79.5" customHeight="1">
      <c r="B22" s="679"/>
      <c r="C22" s="701"/>
      <c r="D22" s="483">
        <v>418321</v>
      </c>
      <c r="E22" s="484">
        <v>30</v>
      </c>
      <c r="F22" s="483">
        <v>580</v>
      </c>
      <c r="G22" s="483">
        <v>1180</v>
      </c>
      <c r="H22" s="485">
        <v>13</v>
      </c>
      <c r="I22" s="486">
        <f t="shared" si="0"/>
        <v>8.8972</v>
      </c>
      <c r="J22" s="487">
        <f t="shared" si="1"/>
        <v>0.266916</v>
      </c>
      <c r="K22" s="488">
        <f t="shared" si="2"/>
        <v>126</v>
      </c>
      <c r="L22" s="489">
        <v>4200</v>
      </c>
      <c r="M22" s="490" t="s">
        <v>96</v>
      </c>
      <c r="N22" s="491">
        <v>3</v>
      </c>
      <c r="O22" s="492" t="s">
        <v>141</v>
      </c>
    </row>
    <row r="23" spans="2:15" ht="15.75" customHeight="1">
      <c r="B23" s="679"/>
      <c r="C23" s="701"/>
      <c r="D23" s="483">
        <v>418320</v>
      </c>
      <c r="E23" s="484">
        <v>40</v>
      </c>
      <c r="F23" s="483">
        <v>580</v>
      </c>
      <c r="G23" s="483">
        <v>1180</v>
      </c>
      <c r="H23" s="485">
        <v>10</v>
      </c>
      <c r="I23" s="486">
        <f t="shared" si="0"/>
        <v>6.844</v>
      </c>
      <c r="J23" s="487">
        <f t="shared" si="1"/>
        <v>0.27376</v>
      </c>
      <c r="K23" s="488">
        <f t="shared" si="2"/>
        <v>168</v>
      </c>
      <c r="L23" s="489">
        <v>4200</v>
      </c>
      <c r="M23" s="490" t="s">
        <v>142</v>
      </c>
      <c r="N23" s="491">
        <v>7</v>
      </c>
      <c r="O23" s="492">
        <v>140</v>
      </c>
    </row>
    <row r="24" spans="2:15" ht="28.5">
      <c r="B24" s="679"/>
      <c r="C24" s="701"/>
      <c r="D24" s="483">
        <v>418318</v>
      </c>
      <c r="E24" s="484">
        <v>50</v>
      </c>
      <c r="F24" s="483">
        <v>580</v>
      </c>
      <c r="G24" s="483">
        <v>1180</v>
      </c>
      <c r="H24" s="485">
        <v>8</v>
      </c>
      <c r="I24" s="486">
        <f t="shared" si="0"/>
        <v>5.4752</v>
      </c>
      <c r="J24" s="487">
        <f t="shared" si="1"/>
        <v>0.27376</v>
      </c>
      <c r="K24" s="488">
        <f t="shared" si="2"/>
        <v>205</v>
      </c>
      <c r="L24" s="158">
        <v>4100</v>
      </c>
      <c r="M24" s="490" t="s">
        <v>89</v>
      </c>
      <c r="N24" s="491">
        <v>1</v>
      </c>
      <c r="O24" s="492" t="s">
        <v>141</v>
      </c>
    </row>
    <row r="25" spans="2:15" ht="15.75">
      <c r="B25" s="679"/>
      <c r="C25" s="701"/>
      <c r="D25" s="493">
        <v>418314</v>
      </c>
      <c r="E25" s="484">
        <v>100</v>
      </c>
      <c r="F25" s="483">
        <v>580</v>
      </c>
      <c r="G25" s="483">
        <v>1180</v>
      </c>
      <c r="H25" s="485">
        <v>4</v>
      </c>
      <c r="I25" s="486">
        <f t="shared" si="0"/>
        <v>2.7376</v>
      </c>
      <c r="J25" s="487">
        <f>E25*F25*G25*H25/1000000000</f>
        <v>0.27376</v>
      </c>
      <c r="K25" s="488">
        <f t="shared" si="2"/>
        <v>455</v>
      </c>
      <c r="L25" s="158">
        <v>4550</v>
      </c>
      <c r="M25" s="490" t="s">
        <v>142</v>
      </c>
      <c r="N25" s="491">
        <v>7</v>
      </c>
      <c r="O25" s="492">
        <v>210</v>
      </c>
    </row>
    <row r="26" spans="2:15" ht="39.75" customHeight="1" thickBot="1">
      <c r="B26" s="494" t="s">
        <v>212</v>
      </c>
      <c r="C26" s="701"/>
      <c r="D26" s="495" t="s">
        <v>213</v>
      </c>
      <c r="E26" s="496">
        <v>100</v>
      </c>
      <c r="F26" s="497">
        <v>580</v>
      </c>
      <c r="G26" s="497">
        <v>2360</v>
      </c>
      <c r="H26" s="498">
        <v>4</v>
      </c>
      <c r="I26" s="499">
        <f t="shared" si="0"/>
        <v>5.4752</v>
      </c>
      <c r="J26" s="500">
        <f>E26*F26*G26*H26/1000000000</f>
        <v>0.54752</v>
      </c>
      <c r="K26" s="501">
        <f t="shared" si="2"/>
        <v>460</v>
      </c>
      <c r="L26" s="502">
        <v>4600</v>
      </c>
      <c r="M26" s="503" t="s">
        <v>96</v>
      </c>
      <c r="N26" s="504">
        <v>3</v>
      </c>
      <c r="O26" s="505" t="s">
        <v>141</v>
      </c>
    </row>
    <row r="27" spans="2:15" ht="33" customHeight="1" thickBot="1">
      <c r="B27" s="675" t="s">
        <v>214</v>
      </c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7"/>
    </row>
    <row r="28" spans="2:15" ht="96.75" customHeight="1" thickBot="1">
      <c r="B28" s="506" t="s">
        <v>215</v>
      </c>
      <c r="C28" s="697" t="s">
        <v>216</v>
      </c>
      <c r="D28" s="497">
        <v>429732</v>
      </c>
      <c r="E28" s="497">
        <v>40</v>
      </c>
      <c r="F28" s="507">
        <v>580</v>
      </c>
      <c r="G28" s="497">
        <v>1180</v>
      </c>
      <c r="H28" s="498">
        <v>10</v>
      </c>
      <c r="I28" s="499">
        <f t="shared" si="0"/>
        <v>6.844</v>
      </c>
      <c r="J28" s="508">
        <f>E28*F28*G28*H28/1000000000</f>
        <v>0.27376</v>
      </c>
      <c r="K28" s="501">
        <f t="shared" si="2"/>
        <v>180</v>
      </c>
      <c r="L28" s="502">
        <v>4500</v>
      </c>
      <c r="M28" s="503" t="s">
        <v>25</v>
      </c>
      <c r="N28" s="504">
        <v>7</v>
      </c>
      <c r="O28" s="505">
        <v>140</v>
      </c>
    </row>
    <row r="29" spans="2:15" ht="50.25" customHeight="1">
      <c r="B29" s="687" t="s">
        <v>217</v>
      </c>
      <c r="C29" s="698"/>
      <c r="D29" s="510">
        <v>435204</v>
      </c>
      <c r="E29" s="473">
        <v>40</v>
      </c>
      <c r="F29" s="473">
        <v>580</v>
      </c>
      <c r="G29" s="473">
        <v>1180</v>
      </c>
      <c r="H29" s="475">
        <v>10</v>
      </c>
      <c r="I29" s="476">
        <f t="shared" si="0"/>
        <v>6.844</v>
      </c>
      <c r="J29" s="511">
        <f>E29*F29*G29*H29/1000000000</f>
        <v>0.27376</v>
      </c>
      <c r="K29" s="478">
        <f t="shared" si="2"/>
        <v>182</v>
      </c>
      <c r="L29" s="479">
        <v>4550</v>
      </c>
      <c r="M29" s="512" t="s">
        <v>25</v>
      </c>
      <c r="N29" s="481">
        <v>7</v>
      </c>
      <c r="O29" s="482">
        <v>210</v>
      </c>
    </row>
    <row r="30" spans="2:15" ht="15.75" customHeight="1">
      <c r="B30" s="688"/>
      <c r="C30" s="698"/>
      <c r="D30" s="513">
        <v>418343</v>
      </c>
      <c r="E30" s="514">
        <v>50</v>
      </c>
      <c r="F30" s="514">
        <v>580</v>
      </c>
      <c r="G30" s="514">
        <v>1180</v>
      </c>
      <c r="H30" s="515">
        <v>8</v>
      </c>
      <c r="I30" s="516">
        <f t="shared" si="0"/>
        <v>5.4752</v>
      </c>
      <c r="J30" s="517">
        <f t="shared" si="1"/>
        <v>0.27376</v>
      </c>
      <c r="K30" s="518">
        <f t="shared" si="2"/>
        <v>227.5</v>
      </c>
      <c r="L30" s="519">
        <v>4550</v>
      </c>
      <c r="M30" s="520" t="s">
        <v>145</v>
      </c>
      <c r="N30" s="521">
        <v>3</v>
      </c>
      <c r="O30" s="492" t="s">
        <v>141</v>
      </c>
    </row>
    <row r="31" spans="2:15" ht="51" customHeight="1" thickBot="1">
      <c r="B31" s="693"/>
      <c r="C31" s="698"/>
      <c r="D31" s="522">
        <v>418342</v>
      </c>
      <c r="E31" s="483">
        <v>60</v>
      </c>
      <c r="F31" s="483">
        <v>580</v>
      </c>
      <c r="G31" s="483">
        <v>1180</v>
      </c>
      <c r="H31" s="485">
        <v>7</v>
      </c>
      <c r="I31" s="486">
        <f t="shared" si="0"/>
        <v>4.7908</v>
      </c>
      <c r="J31" s="523">
        <f t="shared" si="1"/>
        <v>0.287448</v>
      </c>
      <c r="K31" s="488">
        <f t="shared" si="2"/>
        <v>273</v>
      </c>
      <c r="L31" s="489">
        <f>L30</f>
        <v>4550</v>
      </c>
      <c r="M31" s="524" t="s">
        <v>142</v>
      </c>
      <c r="N31" s="491">
        <v>7</v>
      </c>
      <c r="O31" s="525">
        <v>210</v>
      </c>
    </row>
    <row r="32" spans="2:15" ht="28.5">
      <c r="B32" s="687" t="s">
        <v>218</v>
      </c>
      <c r="C32" s="698"/>
      <c r="D32" s="526">
        <v>418335</v>
      </c>
      <c r="E32" s="473">
        <v>50</v>
      </c>
      <c r="F32" s="473">
        <v>580</v>
      </c>
      <c r="G32" s="473">
        <v>1180</v>
      </c>
      <c r="H32" s="475">
        <v>8</v>
      </c>
      <c r="I32" s="476">
        <f t="shared" si="0"/>
        <v>5.4752</v>
      </c>
      <c r="J32" s="511">
        <f t="shared" si="1"/>
        <v>0.27376</v>
      </c>
      <c r="K32" s="478">
        <f t="shared" si="2"/>
        <v>245</v>
      </c>
      <c r="L32" s="479">
        <v>4900</v>
      </c>
      <c r="M32" s="512" t="s">
        <v>145</v>
      </c>
      <c r="N32" s="481">
        <v>3</v>
      </c>
      <c r="O32" s="482" t="s">
        <v>141</v>
      </c>
    </row>
    <row r="33" spans="2:15" ht="65.25" customHeight="1" thickBot="1">
      <c r="B33" s="688"/>
      <c r="C33" s="698"/>
      <c r="D33" s="483">
        <v>418334</v>
      </c>
      <c r="E33" s="483">
        <v>60</v>
      </c>
      <c r="F33" s="483">
        <v>580</v>
      </c>
      <c r="G33" s="483">
        <v>1180</v>
      </c>
      <c r="H33" s="485">
        <v>7</v>
      </c>
      <c r="I33" s="486">
        <f t="shared" si="0"/>
        <v>4.7908</v>
      </c>
      <c r="J33" s="523">
        <f t="shared" si="1"/>
        <v>0.287448</v>
      </c>
      <c r="K33" s="488">
        <f t="shared" si="2"/>
        <v>294</v>
      </c>
      <c r="L33" s="489">
        <v>4900</v>
      </c>
      <c r="M33" s="524" t="s">
        <v>142</v>
      </c>
      <c r="N33" s="491">
        <v>7</v>
      </c>
      <c r="O33" s="525">
        <v>210</v>
      </c>
    </row>
    <row r="34" spans="2:15" ht="16.5" thickBot="1">
      <c r="B34" s="687" t="s">
        <v>219</v>
      </c>
      <c r="C34" s="698"/>
      <c r="D34" s="526">
        <v>418339</v>
      </c>
      <c r="E34" s="473">
        <v>80</v>
      </c>
      <c r="F34" s="473">
        <v>580</v>
      </c>
      <c r="G34" s="473">
        <v>1180</v>
      </c>
      <c r="H34" s="475">
        <v>5</v>
      </c>
      <c r="I34" s="476">
        <f t="shared" si="0"/>
        <v>3.422</v>
      </c>
      <c r="J34" s="511">
        <f t="shared" si="1"/>
        <v>0.27376</v>
      </c>
      <c r="K34" s="478">
        <f t="shared" si="2"/>
        <v>376</v>
      </c>
      <c r="L34" s="479">
        <v>4700</v>
      </c>
      <c r="M34" s="512" t="s">
        <v>25</v>
      </c>
      <c r="N34" s="481">
        <v>7</v>
      </c>
      <c r="O34" s="482">
        <v>210</v>
      </c>
    </row>
    <row r="35" spans="2:15" ht="79.5" customHeight="1" thickBot="1">
      <c r="B35" s="688"/>
      <c r="C35" s="698"/>
      <c r="D35" s="495">
        <v>418338</v>
      </c>
      <c r="E35" s="495">
        <v>100</v>
      </c>
      <c r="F35" s="527">
        <v>580</v>
      </c>
      <c r="G35" s="495">
        <v>1180</v>
      </c>
      <c r="H35" s="528">
        <v>4</v>
      </c>
      <c r="I35" s="529">
        <f t="shared" si="0"/>
        <v>2.7376</v>
      </c>
      <c r="J35" s="530">
        <f t="shared" si="1"/>
        <v>0.27376</v>
      </c>
      <c r="K35" s="531">
        <f t="shared" si="2"/>
        <v>470</v>
      </c>
      <c r="L35" s="479">
        <v>4700</v>
      </c>
      <c r="M35" s="533" t="s">
        <v>96</v>
      </c>
      <c r="N35" s="534">
        <v>3</v>
      </c>
      <c r="O35" s="505" t="s">
        <v>141</v>
      </c>
    </row>
    <row r="36" spans="2:15" ht="15.75">
      <c r="B36" s="687" t="s">
        <v>220</v>
      </c>
      <c r="C36" s="698"/>
      <c r="D36" s="535">
        <v>418331</v>
      </c>
      <c r="E36" s="514">
        <v>80</v>
      </c>
      <c r="F36" s="514">
        <v>580</v>
      </c>
      <c r="G36" s="514">
        <v>1180</v>
      </c>
      <c r="H36" s="515">
        <v>5</v>
      </c>
      <c r="I36" s="516">
        <f t="shared" si="0"/>
        <v>3.422</v>
      </c>
      <c r="J36" s="517">
        <f t="shared" si="1"/>
        <v>0.27376</v>
      </c>
      <c r="K36" s="518">
        <f t="shared" si="2"/>
        <v>412</v>
      </c>
      <c r="L36" s="519">
        <v>5150</v>
      </c>
      <c r="M36" s="520" t="s">
        <v>142</v>
      </c>
      <c r="N36" s="521">
        <v>7</v>
      </c>
      <c r="O36" s="492">
        <v>210</v>
      </c>
    </row>
    <row r="37" spans="2:15" ht="28.5">
      <c r="B37" s="688"/>
      <c r="C37" s="698"/>
      <c r="D37" s="522">
        <v>418330</v>
      </c>
      <c r="E37" s="483">
        <v>100</v>
      </c>
      <c r="F37" s="483">
        <v>580</v>
      </c>
      <c r="G37" s="483">
        <v>1180</v>
      </c>
      <c r="H37" s="485">
        <v>4</v>
      </c>
      <c r="I37" s="486">
        <f t="shared" si="0"/>
        <v>2.7376</v>
      </c>
      <c r="J37" s="523">
        <f t="shared" si="1"/>
        <v>0.27376</v>
      </c>
      <c r="K37" s="488">
        <f t="shared" si="2"/>
        <v>515</v>
      </c>
      <c r="L37" s="519">
        <v>5150</v>
      </c>
      <c r="M37" s="524" t="s">
        <v>25</v>
      </c>
      <c r="N37" s="491">
        <v>7</v>
      </c>
      <c r="O37" s="525" t="s">
        <v>141</v>
      </c>
    </row>
    <row r="38" spans="2:15" ht="65.25" customHeight="1" thickBot="1">
      <c r="B38" s="688"/>
      <c r="C38" s="699"/>
      <c r="D38" s="522">
        <v>418327</v>
      </c>
      <c r="E38" s="495">
        <v>120</v>
      </c>
      <c r="F38" s="527">
        <v>580</v>
      </c>
      <c r="G38" s="495">
        <v>1180</v>
      </c>
      <c r="H38" s="528">
        <v>3</v>
      </c>
      <c r="I38" s="486">
        <f t="shared" si="0"/>
        <v>2.0532</v>
      </c>
      <c r="J38" s="523">
        <f t="shared" si="1"/>
        <v>0.246384</v>
      </c>
      <c r="K38" s="488">
        <f t="shared" si="2"/>
        <v>654</v>
      </c>
      <c r="L38" s="532">
        <v>5450</v>
      </c>
      <c r="M38" s="533" t="s">
        <v>25</v>
      </c>
      <c r="N38" s="534">
        <v>7</v>
      </c>
      <c r="O38" s="505">
        <v>500</v>
      </c>
    </row>
    <row r="39" spans="2:15" ht="15.75" customHeight="1" thickBot="1">
      <c r="B39" s="705" t="s">
        <v>221</v>
      </c>
      <c r="C39" s="697" t="s">
        <v>222</v>
      </c>
      <c r="D39" s="536">
        <v>441982</v>
      </c>
      <c r="E39" s="473" t="s">
        <v>223</v>
      </c>
      <c r="F39" s="473">
        <v>600</v>
      </c>
      <c r="G39" s="473">
        <v>1200</v>
      </c>
      <c r="H39" s="475">
        <v>20</v>
      </c>
      <c r="I39" s="476">
        <f t="shared" si="0"/>
        <v>14.399999999999999</v>
      </c>
      <c r="J39" s="511">
        <v>0.288</v>
      </c>
      <c r="K39" s="478">
        <f>L39*J39/I39</f>
        <v>92</v>
      </c>
      <c r="L39" s="537">
        <v>4600</v>
      </c>
      <c r="M39" s="480" t="s">
        <v>25</v>
      </c>
      <c r="N39" s="481">
        <v>7</v>
      </c>
      <c r="O39" s="482" t="s">
        <v>141</v>
      </c>
    </row>
    <row r="40" spans="2:15" ht="39" thickBot="1">
      <c r="B40" s="706"/>
      <c r="C40" s="698"/>
      <c r="D40" s="485">
        <v>441936</v>
      </c>
      <c r="E40" s="483" t="s">
        <v>224</v>
      </c>
      <c r="F40" s="483">
        <v>600</v>
      </c>
      <c r="G40" s="483">
        <v>1200</v>
      </c>
      <c r="H40" s="483">
        <v>20</v>
      </c>
      <c r="I40" s="486">
        <f t="shared" si="0"/>
        <v>14.399999999999999</v>
      </c>
      <c r="J40" s="523">
        <v>0.288</v>
      </c>
      <c r="K40" s="488">
        <f>L40*J40/I40</f>
        <v>92</v>
      </c>
      <c r="L40" s="537">
        <v>4600</v>
      </c>
      <c r="M40" s="490" t="s">
        <v>25</v>
      </c>
      <c r="N40" s="491">
        <v>7</v>
      </c>
      <c r="O40" s="525" t="s">
        <v>141</v>
      </c>
    </row>
    <row r="41" spans="2:15" ht="39" thickBot="1">
      <c r="B41" s="706"/>
      <c r="C41" s="698"/>
      <c r="D41" s="485">
        <v>441959</v>
      </c>
      <c r="E41" s="483" t="s">
        <v>225</v>
      </c>
      <c r="F41" s="483">
        <v>600</v>
      </c>
      <c r="G41" s="483">
        <v>1200</v>
      </c>
      <c r="H41" s="483">
        <v>10</v>
      </c>
      <c r="I41" s="486">
        <f t="shared" si="0"/>
        <v>7.199999999999999</v>
      </c>
      <c r="J41" s="523">
        <v>0.288</v>
      </c>
      <c r="K41" s="488">
        <f>L41*J41/I41</f>
        <v>184</v>
      </c>
      <c r="L41" s="537">
        <v>4600</v>
      </c>
      <c r="M41" s="490" t="s">
        <v>25</v>
      </c>
      <c r="N41" s="491">
        <v>7</v>
      </c>
      <c r="O41" s="525" t="s">
        <v>141</v>
      </c>
    </row>
    <row r="42" spans="2:15" ht="39" thickBot="1">
      <c r="B42" s="706"/>
      <c r="C42" s="698"/>
      <c r="D42" s="485">
        <v>441940</v>
      </c>
      <c r="E42" s="483" t="s">
        <v>226</v>
      </c>
      <c r="F42" s="483">
        <v>600</v>
      </c>
      <c r="G42" s="483">
        <v>1200</v>
      </c>
      <c r="H42" s="483">
        <v>10</v>
      </c>
      <c r="I42" s="486">
        <f t="shared" si="0"/>
        <v>7.199999999999999</v>
      </c>
      <c r="J42" s="523">
        <v>0.288</v>
      </c>
      <c r="K42" s="488">
        <f>L42*J42/I42</f>
        <v>184</v>
      </c>
      <c r="L42" s="537">
        <v>4600</v>
      </c>
      <c r="M42" s="490" t="s">
        <v>25</v>
      </c>
      <c r="N42" s="491">
        <v>7</v>
      </c>
      <c r="O42" s="525" t="s">
        <v>141</v>
      </c>
    </row>
    <row r="43" spans="2:15" ht="39" thickBot="1">
      <c r="B43" s="707"/>
      <c r="C43" s="698"/>
      <c r="D43" s="498">
        <v>441967</v>
      </c>
      <c r="E43" s="495" t="s">
        <v>227</v>
      </c>
      <c r="F43" s="507">
        <v>600</v>
      </c>
      <c r="G43" s="497">
        <v>1200</v>
      </c>
      <c r="H43" s="497">
        <v>12</v>
      </c>
      <c r="I43" s="529">
        <f t="shared" si="0"/>
        <v>8.64</v>
      </c>
      <c r="J43" s="530">
        <v>0.288</v>
      </c>
      <c r="K43" s="531">
        <f>L43*J43/I43</f>
        <v>153.33333333333331</v>
      </c>
      <c r="L43" s="537">
        <v>4600</v>
      </c>
      <c r="M43" s="539" t="s">
        <v>25</v>
      </c>
      <c r="N43" s="534">
        <v>7</v>
      </c>
      <c r="O43" s="540" t="s">
        <v>141</v>
      </c>
    </row>
    <row r="44" spans="2:15" ht="21" thickBot="1">
      <c r="B44" s="675" t="s">
        <v>228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7"/>
    </row>
    <row r="45" spans="2:15" ht="15.75">
      <c r="B45" s="705" t="s">
        <v>229</v>
      </c>
      <c r="C45" s="697" t="s">
        <v>230</v>
      </c>
      <c r="D45" s="526">
        <v>418355</v>
      </c>
      <c r="E45" s="473">
        <v>40</v>
      </c>
      <c r="F45" s="473">
        <v>580</v>
      </c>
      <c r="G45" s="473">
        <v>1180</v>
      </c>
      <c r="H45" s="475">
        <v>10</v>
      </c>
      <c r="I45" s="476">
        <f t="shared" si="0"/>
        <v>6.844</v>
      </c>
      <c r="J45" s="511">
        <f t="shared" si="1"/>
        <v>0.27376</v>
      </c>
      <c r="K45" s="478">
        <f aca="true" t="shared" si="3" ref="K45:K50">E45/1000*L45</f>
        <v>244</v>
      </c>
      <c r="L45" s="541">
        <v>6100</v>
      </c>
      <c r="M45" s="480" t="s">
        <v>142</v>
      </c>
      <c r="N45" s="481">
        <v>7</v>
      </c>
      <c r="O45" s="482">
        <v>1000</v>
      </c>
    </row>
    <row r="46" spans="2:15" ht="15.75">
      <c r="B46" s="706"/>
      <c r="C46" s="698"/>
      <c r="D46" s="483">
        <v>418351</v>
      </c>
      <c r="E46" s="483">
        <v>50</v>
      </c>
      <c r="F46" s="483">
        <v>580</v>
      </c>
      <c r="G46" s="483">
        <v>1180</v>
      </c>
      <c r="H46" s="485">
        <v>8</v>
      </c>
      <c r="I46" s="486">
        <f t="shared" si="0"/>
        <v>5.4752</v>
      </c>
      <c r="J46" s="523">
        <f t="shared" si="1"/>
        <v>0.27376</v>
      </c>
      <c r="K46" s="488">
        <f t="shared" si="3"/>
        <v>300</v>
      </c>
      <c r="L46" s="158">
        <v>6000</v>
      </c>
      <c r="M46" s="490" t="s">
        <v>25</v>
      </c>
      <c r="N46" s="491">
        <v>7</v>
      </c>
      <c r="O46" s="525">
        <v>500</v>
      </c>
    </row>
    <row r="47" spans="2:15" ht="15.75">
      <c r="B47" s="706"/>
      <c r="C47" s="698"/>
      <c r="D47" s="483">
        <v>418350</v>
      </c>
      <c r="E47" s="483">
        <v>60</v>
      </c>
      <c r="F47" s="483">
        <v>580</v>
      </c>
      <c r="G47" s="483">
        <v>1180</v>
      </c>
      <c r="H47" s="485">
        <v>7</v>
      </c>
      <c r="I47" s="486">
        <f t="shared" si="0"/>
        <v>4.7908</v>
      </c>
      <c r="J47" s="523">
        <f t="shared" si="1"/>
        <v>0.287448</v>
      </c>
      <c r="K47" s="488">
        <f t="shared" si="3"/>
        <v>360</v>
      </c>
      <c r="L47" s="158">
        <v>6000</v>
      </c>
      <c r="M47" s="490" t="s">
        <v>25</v>
      </c>
      <c r="N47" s="491">
        <v>7</v>
      </c>
      <c r="O47" s="525">
        <v>500</v>
      </c>
    </row>
    <row r="48" spans="2:15" ht="54" customHeight="1" thickBot="1">
      <c r="B48" s="707"/>
      <c r="C48" s="698"/>
      <c r="D48" s="495">
        <v>418349</v>
      </c>
      <c r="E48" s="497">
        <v>100</v>
      </c>
      <c r="F48" s="507">
        <v>580</v>
      </c>
      <c r="G48" s="497">
        <v>1180</v>
      </c>
      <c r="H48" s="542">
        <v>4</v>
      </c>
      <c r="I48" s="499">
        <f t="shared" si="0"/>
        <v>2.7376</v>
      </c>
      <c r="J48" s="508">
        <f>E48*F48*G48*H48/1000000000</f>
        <v>0.27376</v>
      </c>
      <c r="K48" s="501">
        <f t="shared" si="3"/>
        <v>615</v>
      </c>
      <c r="L48" s="543">
        <v>6150</v>
      </c>
      <c r="M48" s="544" t="s">
        <v>25</v>
      </c>
      <c r="N48" s="504">
        <v>7</v>
      </c>
      <c r="O48" s="505">
        <v>1000</v>
      </c>
    </row>
    <row r="49" spans="2:15" ht="105" customHeight="1" thickBot="1">
      <c r="B49" s="506" t="s">
        <v>231</v>
      </c>
      <c r="C49" s="698"/>
      <c r="D49" s="495">
        <v>418353</v>
      </c>
      <c r="E49" s="495">
        <v>50</v>
      </c>
      <c r="F49" s="495">
        <v>580</v>
      </c>
      <c r="G49" s="495">
        <v>1180</v>
      </c>
      <c r="H49" s="545">
        <v>8</v>
      </c>
      <c r="I49" s="529">
        <f t="shared" si="0"/>
        <v>5.4752</v>
      </c>
      <c r="J49" s="530">
        <f>E49*F49*G49*H49/1000000000</f>
        <v>0.27376</v>
      </c>
      <c r="K49" s="531">
        <f t="shared" si="3"/>
        <v>407.5</v>
      </c>
      <c r="L49" s="546">
        <v>8150</v>
      </c>
      <c r="M49" s="539" t="s">
        <v>25</v>
      </c>
      <c r="N49" s="534">
        <v>7</v>
      </c>
      <c r="O49" s="540">
        <v>1000</v>
      </c>
    </row>
    <row r="50" spans="2:15" ht="105.75" thickBot="1">
      <c r="B50" s="506" t="s">
        <v>232</v>
      </c>
      <c r="C50" s="699"/>
      <c r="D50" s="547">
        <v>418352</v>
      </c>
      <c r="E50" s="495">
        <v>50</v>
      </c>
      <c r="F50" s="495">
        <v>580</v>
      </c>
      <c r="G50" s="495">
        <v>1180</v>
      </c>
      <c r="H50" s="545">
        <v>8</v>
      </c>
      <c r="I50" s="529">
        <f t="shared" si="0"/>
        <v>5.4752</v>
      </c>
      <c r="J50" s="530">
        <f>E50*F50*G50*H50/1000000000</f>
        <v>0.27376</v>
      </c>
      <c r="K50" s="531">
        <f t="shared" si="3"/>
        <v>507.5</v>
      </c>
      <c r="L50" s="546">
        <v>10150</v>
      </c>
      <c r="M50" s="539" t="s">
        <v>25</v>
      </c>
      <c r="N50" s="534">
        <v>7</v>
      </c>
      <c r="O50" s="540">
        <v>1000</v>
      </c>
    </row>
    <row r="51" spans="2:15" ht="102.75" thickBot="1">
      <c r="B51" s="548" t="s">
        <v>233</v>
      </c>
      <c r="C51" s="549" t="s">
        <v>234</v>
      </c>
      <c r="D51" s="550">
        <v>363239</v>
      </c>
      <c r="E51" s="550" t="s">
        <v>235</v>
      </c>
      <c r="F51" s="550" t="s">
        <v>236</v>
      </c>
      <c r="G51" s="550" t="s">
        <v>237</v>
      </c>
      <c r="H51" s="551" t="s">
        <v>238</v>
      </c>
      <c r="I51" s="703" t="s">
        <v>239</v>
      </c>
      <c r="J51" s="704"/>
      <c r="K51" s="550" t="s">
        <v>240</v>
      </c>
      <c r="L51" s="552">
        <v>10</v>
      </c>
      <c r="M51" s="553" t="s">
        <v>89</v>
      </c>
      <c r="N51" s="553">
        <v>1</v>
      </c>
      <c r="O51" s="554" t="s">
        <v>241</v>
      </c>
    </row>
    <row r="52" spans="2:10" ht="12.75">
      <c r="B52" s="159"/>
      <c r="C52" s="559"/>
      <c r="D52" s="150"/>
      <c r="E52" s="557"/>
      <c r="F52" s="561"/>
      <c r="G52" s="161"/>
      <c r="H52" s="151"/>
      <c r="I52" s="151"/>
      <c r="J52" s="163"/>
    </row>
    <row r="53" spans="2:10" ht="12.75">
      <c r="B53" s="555"/>
      <c r="C53" s="556"/>
      <c r="D53" s="555"/>
      <c r="E53" s="557"/>
      <c r="F53" s="150"/>
      <c r="G53" s="150"/>
      <c r="H53" s="151"/>
      <c r="I53" s="151"/>
      <c r="J53" s="152"/>
    </row>
    <row r="54" spans="2:10" ht="12.75">
      <c r="B54" s="555" t="s">
        <v>242</v>
      </c>
      <c r="C54" s="558"/>
      <c r="D54" s="150"/>
      <c r="E54" s="557"/>
      <c r="F54" s="150"/>
      <c r="G54" s="150"/>
      <c r="H54" s="151"/>
      <c r="I54" s="151"/>
      <c r="J54" s="152"/>
    </row>
    <row r="55" spans="2:10" ht="12.75">
      <c r="B55" s="150" t="s">
        <v>243</v>
      </c>
      <c r="C55" s="559"/>
      <c r="D55" s="160"/>
      <c r="E55" s="557"/>
      <c r="F55" s="150"/>
      <c r="G55" s="150"/>
      <c r="H55" s="151"/>
      <c r="I55" s="151"/>
      <c r="J55" s="152"/>
    </row>
    <row r="56" spans="2:10" ht="12.75">
      <c r="B56" s="560" t="s">
        <v>244</v>
      </c>
      <c r="C56" s="559"/>
      <c r="D56" s="160"/>
      <c r="E56" s="557"/>
      <c r="F56" s="561"/>
      <c r="G56" s="161"/>
      <c r="H56" s="151"/>
      <c r="I56" s="151"/>
      <c r="J56" s="163"/>
    </row>
    <row r="57" spans="2:10" ht="12.75">
      <c r="B57" s="159" t="s">
        <v>245</v>
      </c>
      <c r="C57" s="559"/>
      <c r="D57" s="160"/>
      <c r="E57" s="557"/>
      <c r="F57" s="561"/>
      <c r="G57" s="161"/>
      <c r="H57" s="151"/>
      <c r="I57" s="151"/>
      <c r="J57" s="163"/>
    </row>
    <row r="58" spans="2:10" ht="12.75">
      <c r="B58" s="159" t="s">
        <v>246</v>
      </c>
      <c r="C58" s="559"/>
      <c r="D58" s="150"/>
      <c r="E58" s="557"/>
      <c r="F58" s="561"/>
      <c r="G58" s="161"/>
      <c r="H58" s="151"/>
      <c r="I58" s="151"/>
      <c r="J58" s="163"/>
    </row>
    <row r="59" spans="2:10" ht="12.75">
      <c r="B59" s="159" t="s">
        <v>247</v>
      </c>
      <c r="C59" s="559"/>
      <c r="D59" s="150"/>
      <c r="E59" s="557"/>
      <c r="F59" s="561"/>
      <c r="G59" s="161"/>
      <c r="H59" s="151"/>
      <c r="I59" s="151"/>
      <c r="J59" s="163"/>
    </row>
    <row r="60" spans="2:10" ht="12.75">
      <c r="B60" s="159" t="s">
        <v>248</v>
      </c>
      <c r="C60" s="558"/>
      <c r="D60" s="150"/>
      <c r="E60" s="557"/>
      <c r="F60" s="561"/>
      <c r="G60" s="161"/>
      <c r="H60" s="151"/>
      <c r="I60" s="151"/>
      <c r="J60" s="163"/>
    </row>
    <row r="61" spans="2:10" ht="12.75">
      <c r="B61" s="159" t="s">
        <v>249</v>
      </c>
      <c r="C61" s="558"/>
      <c r="D61" s="150"/>
      <c r="E61" s="557"/>
      <c r="F61" s="561"/>
      <c r="G61" s="161"/>
      <c r="H61" s="151"/>
      <c r="I61" s="151"/>
      <c r="J61" s="163"/>
    </row>
    <row r="62" spans="2:10" ht="12.75">
      <c r="B62" s="159"/>
      <c r="C62" s="558"/>
      <c r="D62" s="150"/>
      <c r="E62" s="557"/>
      <c r="F62" s="561"/>
      <c r="G62" s="161"/>
      <c r="H62" s="151"/>
      <c r="I62" s="151"/>
      <c r="J62" s="163"/>
    </row>
    <row r="63" spans="2:10" ht="12.75">
      <c r="B63" s="150" t="s">
        <v>250</v>
      </c>
      <c r="C63" s="558"/>
      <c r="D63" s="150"/>
      <c r="E63" s="557"/>
      <c r="F63" s="561"/>
      <c r="G63" s="161"/>
      <c r="H63" s="151"/>
      <c r="I63" s="151"/>
      <c r="J63" s="163"/>
    </row>
    <row r="64" spans="2:10" ht="12.75">
      <c r="B64" s="150" t="s">
        <v>251</v>
      </c>
      <c r="C64" s="558"/>
      <c r="D64" s="162"/>
      <c r="E64" s="562"/>
      <c r="F64" s="563"/>
      <c r="G64" s="563"/>
      <c r="H64" s="563"/>
      <c r="I64" s="563"/>
      <c r="J64" s="563"/>
    </row>
    <row r="65" spans="2:10" ht="12.75">
      <c r="B65" s="150" t="s">
        <v>252</v>
      </c>
      <c r="C65" s="558"/>
      <c r="D65" s="564"/>
      <c r="E65" s="562"/>
      <c r="F65" s="563"/>
      <c r="G65" s="563"/>
      <c r="H65" s="563"/>
      <c r="I65" s="563"/>
      <c r="J65" s="563"/>
    </row>
    <row r="66" spans="2:10" ht="12.75">
      <c r="B66" s="150" t="s">
        <v>253</v>
      </c>
      <c r="C66" s="558"/>
      <c r="D66" s="150"/>
      <c r="E66" s="557"/>
      <c r="F66" s="150"/>
      <c r="G66" s="150"/>
      <c r="H66" s="151"/>
      <c r="I66" s="151"/>
      <c r="J66" s="152"/>
    </row>
  </sheetData>
  <sheetProtection/>
  <mergeCells count="32">
    <mergeCell ref="I51:J51"/>
    <mergeCell ref="B18:O18"/>
    <mergeCell ref="B39:B43"/>
    <mergeCell ref="C39:C43"/>
    <mergeCell ref="B45:B48"/>
    <mergeCell ref="C45:C50"/>
    <mergeCell ref="C4:O4"/>
    <mergeCell ref="B29:B31"/>
    <mergeCell ref="B32:B33"/>
    <mergeCell ref="C16:C17"/>
    <mergeCell ref="D16:D17"/>
    <mergeCell ref="B34:B35"/>
    <mergeCell ref="B27:O27"/>
    <mergeCell ref="C28:C38"/>
    <mergeCell ref="C21:C26"/>
    <mergeCell ref="B16:B17"/>
    <mergeCell ref="C13:O13"/>
    <mergeCell ref="B44:O44"/>
    <mergeCell ref="B36:B38"/>
    <mergeCell ref="C9:O9"/>
    <mergeCell ref="C11:O11"/>
    <mergeCell ref="M16:O16"/>
    <mergeCell ref="C6:O6"/>
    <mergeCell ref="K16:L16"/>
    <mergeCell ref="B20:O20"/>
    <mergeCell ref="B21:B25"/>
    <mergeCell ref="E1:K1"/>
    <mergeCell ref="L1:O1"/>
    <mergeCell ref="C1:D1"/>
    <mergeCell ref="E16:G16"/>
    <mergeCell ref="H16:J16"/>
    <mergeCell ref="B3:O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="90" zoomScaleNormal="90" zoomScalePageLayoutView="0" workbookViewId="0" topLeftCell="A34">
      <selection activeCell="F44" sqref="F44"/>
    </sheetView>
  </sheetViews>
  <sheetFormatPr defaultColWidth="9.00390625" defaultRowHeight="12.75"/>
  <cols>
    <col min="1" max="1" width="23.625" style="0" customWidth="1"/>
    <col min="2" max="2" width="26.25390625" style="0" customWidth="1"/>
    <col min="3" max="3" width="86.00390625" style="0" customWidth="1"/>
    <col min="4" max="4" width="14.875" style="0" customWidth="1"/>
    <col min="5" max="5" width="13.25390625" style="0" customWidth="1"/>
    <col min="6" max="6" width="17.875" style="0" customWidth="1"/>
  </cols>
  <sheetData>
    <row r="1" spans="5:6" ht="31.5" customHeight="1">
      <c r="E1" s="595" t="s">
        <v>265</v>
      </c>
      <c r="F1" s="708"/>
    </row>
    <row r="2" spans="2:6" ht="45" customHeight="1" thickBot="1">
      <c r="B2" s="250"/>
      <c r="C2" s="250"/>
      <c r="D2" s="250"/>
      <c r="E2" s="708"/>
      <c r="F2" s="708"/>
    </row>
    <row r="3" spans="1:6" ht="59.25" customHeight="1" thickBot="1">
      <c r="A3" t="s">
        <v>281</v>
      </c>
      <c r="B3" s="627" t="s">
        <v>271</v>
      </c>
      <c r="C3" s="628"/>
      <c r="D3" s="628"/>
      <c r="E3" s="628"/>
      <c r="F3" s="629"/>
    </row>
    <row r="4" spans="2:6" ht="21" thickBot="1">
      <c r="B4" s="250"/>
      <c r="C4" s="251" t="s">
        <v>257</v>
      </c>
      <c r="D4" s="252"/>
      <c r="E4" s="250"/>
      <c r="F4" s="250"/>
    </row>
    <row r="5" spans="2:6" ht="19.5" thickBot="1" thickTop="1">
      <c r="B5" s="426"/>
      <c r="C5" s="427" t="s">
        <v>153</v>
      </c>
      <c r="D5" s="428"/>
      <c r="E5" s="426"/>
      <c r="F5" s="426"/>
    </row>
    <row r="6" spans="2:6" ht="19.5" thickTop="1">
      <c r="B6" s="429" t="s">
        <v>154</v>
      </c>
      <c r="C6" s="430" t="s">
        <v>155</v>
      </c>
      <c r="D6" s="431" t="s">
        <v>156</v>
      </c>
      <c r="E6" s="432" t="s">
        <v>157</v>
      </c>
      <c r="F6" s="432" t="s">
        <v>158</v>
      </c>
    </row>
    <row r="7" spans="2:7" ht="18.75">
      <c r="B7" s="445" t="s">
        <v>278</v>
      </c>
      <c r="C7" s="446"/>
      <c r="D7" s="446"/>
      <c r="E7" s="446"/>
      <c r="F7" s="446"/>
      <c r="G7" s="255"/>
    </row>
    <row r="8" spans="2:7" ht="18">
      <c r="B8" s="433"/>
      <c r="C8" s="434" t="s">
        <v>283</v>
      </c>
      <c r="D8" s="435" t="s">
        <v>279</v>
      </c>
      <c r="E8" s="436">
        <v>48</v>
      </c>
      <c r="F8" s="436">
        <v>350</v>
      </c>
      <c r="G8" s="255"/>
    </row>
    <row r="9" spans="2:7" ht="18">
      <c r="B9" s="433"/>
      <c r="C9" s="434" t="s">
        <v>282</v>
      </c>
      <c r="D9" s="435" t="s">
        <v>195</v>
      </c>
      <c r="E9" s="436"/>
      <c r="F9" s="436">
        <v>270</v>
      </c>
      <c r="G9" s="255"/>
    </row>
    <row r="10" spans="2:7" ht="18">
      <c r="B10" s="433"/>
      <c r="C10" s="434" t="s">
        <v>280</v>
      </c>
      <c r="D10" s="435" t="s">
        <v>279</v>
      </c>
      <c r="E10" s="436">
        <v>40</v>
      </c>
      <c r="F10" s="436">
        <v>420</v>
      </c>
      <c r="G10" s="253"/>
    </row>
    <row r="11" spans="2:7" ht="18">
      <c r="B11" s="433">
        <v>1074072</v>
      </c>
      <c r="C11" s="434" t="s">
        <v>159</v>
      </c>
      <c r="D11" s="435" t="s">
        <v>160</v>
      </c>
      <c r="E11" s="436">
        <v>48</v>
      </c>
      <c r="F11" s="436">
        <v>432</v>
      </c>
      <c r="G11" s="253"/>
    </row>
    <row r="12" spans="2:7" ht="18">
      <c r="B12" s="437" t="s">
        <v>161</v>
      </c>
      <c r="C12" s="438"/>
      <c r="D12" s="439"/>
      <c r="E12" s="440"/>
      <c r="F12" s="440"/>
      <c r="G12" s="253"/>
    </row>
    <row r="13" spans="2:7" ht="18">
      <c r="B13" s="433">
        <v>1564181</v>
      </c>
      <c r="C13" s="434" t="s">
        <v>162</v>
      </c>
      <c r="D13" s="435" t="s">
        <v>163</v>
      </c>
      <c r="E13" s="435">
        <v>768</v>
      </c>
      <c r="F13" s="435">
        <v>520</v>
      </c>
      <c r="G13" s="254"/>
    </row>
    <row r="14" spans="2:7" ht="18">
      <c r="B14" s="437" t="s">
        <v>164</v>
      </c>
      <c r="C14" s="438"/>
      <c r="D14" s="439"/>
      <c r="E14" s="439"/>
      <c r="F14" s="439"/>
      <c r="G14" s="254"/>
    </row>
    <row r="15" spans="2:7" ht="18">
      <c r="B15" s="433">
        <v>792179</v>
      </c>
      <c r="C15" s="434" t="s">
        <v>165</v>
      </c>
      <c r="D15" s="435" t="s">
        <v>160</v>
      </c>
      <c r="E15" s="436">
        <v>48</v>
      </c>
      <c r="F15" s="436">
        <v>497</v>
      </c>
      <c r="G15" s="253"/>
    </row>
    <row r="16" spans="2:7" ht="18">
      <c r="B16" s="437" t="s">
        <v>166</v>
      </c>
      <c r="C16" s="441"/>
      <c r="D16" s="442"/>
      <c r="E16" s="442"/>
      <c r="F16" s="442"/>
      <c r="G16" s="254"/>
    </row>
    <row r="17" spans="2:7" ht="18">
      <c r="B17" s="433">
        <v>1346615</v>
      </c>
      <c r="C17" s="434" t="s">
        <v>167</v>
      </c>
      <c r="D17" s="435" t="s">
        <v>160</v>
      </c>
      <c r="E17" s="436">
        <v>48</v>
      </c>
      <c r="F17" s="436">
        <v>475</v>
      </c>
      <c r="G17" s="255"/>
    </row>
    <row r="18" spans="2:7" ht="18">
      <c r="B18" s="437" t="s">
        <v>168</v>
      </c>
      <c r="C18" s="443"/>
      <c r="D18" s="444"/>
      <c r="E18" s="444"/>
      <c r="F18" s="444"/>
      <c r="G18" s="254"/>
    </row>
    <row r="19" spans="2:7" ht="18">
      <c r="B19" s="433">
        <v>790891</v>
      </c>
      <c r="C19" s="434" t="s">
        <v>169</v>
      </c>
      <c r="D19" s="435" t="s">
        <v>160</v>
      </c>
      <c r="E19" s="436">
        <v>48</v>
      </c>
      <c r="F19" s="436">
        <v>559</v>
      </c>
      <c r="G19" s="255"/>
    </row>
    <row r="20" spans="2:7" ht="18.75">
      <c r="B20" s="445" t="s">
        <v>170</v>
      </c>
      <c r="C20" s="446"/>
      <c r="D20" s="446"/>
      <c r="E20" s="446"/>
      <c r="F20" s="446"/>
      <c r="G20" s="255"/>
    </row>
    <row r="21" spans="2:7" ht="18">
      <c r="B21" s="447" t="s">
        <v>171</v>
      </c>
      <c r="C21" s="448"/>
      <c r="D21" s="448"/>
      <c r="E21" s="448"/>
      <c r="F21" s="448"/>
      <c r="G21" s="255"/>
    </row>
    <row r="22" spans="2:7" ht="18">
      <c r="B22" s="433">
        <v>790892</v>
      </c>
      <c r="C22" s="434" t="s">
        <v>172</v>
      </c>
      <c r="D22" s="435" t="s">
        <v>160</v>
      </c>
      <c r="E22" s="436">
        <v>48</v>
      </c>
      <c r="F22" s="436">
        <v>611</v>
      </c>
      <c r="G22" s="255"/>
    </row>
    <row r="23" spans="2:7" ht="18">
      <c r="B23" s="447" t="s">
        <v>173</v>
      </c>
      <c r="C23" s="448"/>
      <c r="D23" s="448"/>
      <c r="E23" s="448"/>
      <c r="F23" s="448"/>
      <c r="G23" s="256"/>
    </row>
    <row r="24" spans="2:7" ht="18">
      <c r="B24" s="433">
        <v>1604024</v>
      </c>
      <c r="C24" s="434" t="s">
        <v>174</v>
      </c>
      <c r="D24" s="435" t="s">
        <v>160</v>
      </c>
      <c r="E24" s="436">
        <v>48</v>
      </c>
      <c r="F24" s="436">
        <v>917</v>
      </c>
      <c r="G24" s="253"/>
    </row>
    <row r="25" spans="2:7" ht="18">
      <c r="B25" s="447" t="s">
        <v>175</v>
      </c>
      <c r="C25" s="448"/>
      <c r="D25" s="448"/>
      <c r="E25" s="448"/>
      <c r="F25" s="448"/>
      <c r="G25" s="254"/>
    </row>
    <row r="26" spans="2:7" ht="18">
      <c r="B26" s="433">
        <v>792201</v>
      </c>
      <c r="C26" s="434" t="s">
        <v>176</v>
      </c>
      <c r="D26" s="435" t="s">
        <v>160</v>
      </c>
      <c r="E26" s="436">
        <v>48</v>
      </c>
      <c r="F26" s="436">
        <v>733</v>
      </c>
      <c r="G26" s="254"/>
    </row>
    <row r="27" spans="2:7" ht="18">
      <c r="B27" s="449" t="s">
        <v>177</v>
      </c>
      <c r="C27" s="450"/>
      <c r="D27" s="450"/>
      <c r="E27" s="450"/>
      <c r="F27" s="450"/>
      <c r="G27" s="254"/>
    </row>
    <row r="28" spans="2:7" ht="18">
      <c r="B28" s="433">
        <v>1120603</v>
      </c>
      <c r="C28" s="451" t="s">
        <v>178</v>
      </c>
      <c r="D28" s="452" t="s">
        <v>160</v>
      </c>
      <c r="E28" s="452">
        <v>24</v>
      </c>
      <c r="F28" s="452">
        <v>1602</v>
      </c>
      <c r="G28" s="254"/>
    </row>
    <row r="29" spans="2:7" ht="18">
      <c r="B29" s="453" t="s">
        <v>179</v>
      </c>
      <c r="C29" s="454"/>
      <c r="D29" s="454"/>
      <c r="E29" s="454"/>
      <c r="F29" s="454"/>
      <c r="G29" s="254"/>
    </row>
    <row r="30" spans="2:7" ht="18">
      <c r="B30" s="433">
        <v>1119426</v>
      </c>
      <c r="C30" s="451" t="s">
        <v>180</v>
      </c>
      <c r="D30" s="452" t="s">
        <v>160</v>
      </c>
      <c r="E30" s="452">
        <v>24</v>
      </c>
      <c r="F30" s="452">
        <v>1554</v>
      </c>
      <c r="G30" s="254"/>
    </row>
    <row r="31" spans="2:7" ht="18">
      <c r="B31" s="453" t="s">
        <v>181</v>
      </c>
      <c r="C31" s="454"/>
      <c r="D31" s="454"/>
      <c r="E31" s="454"/>
      <c r="F31" s="454"/>
      <c r="G31" s="254"/>
    </row>
    <row r="32" spans="2:7" ht="18">
      <c r="B32" s="433">
        <v>1318410</v>
      </c>
      <c r="C32" s="451" t="s">
        <v>182</v>
      </c>
      <c r="D32" s="452" t="s">
        <v>160</v>
      </c>
      <c r="E32" s="452">
        <v>24</v>
      </c>
      <c r="F32" s="452">
        <v>2167</v>
      </c>
      <c r="G32" s="254"/>
    </row>
    <row r="33" spans="2:7" ht="18">
      <c r="B33" s="453" t="s">
        <v>183</v>
      </c>
      <c r="C33" s="454"/>
      <c r="D33" s="454"/>
      <c r="E33" s="454"/>
      <c r="F33" s="454"/>
      <c r="G33" s="254"/>
    </row>
    <row r="34" spans="2:7" ht="18">
      <c r="B34" s="433">
        <v>1318409</v>
      </c>
      <c r="C34" s="451" t="s">
        <v>184</v>
      </c>
      <c r="D34" s="452" t="s">
        <v>160</v>
      </c>
      <c r="E34" s="452">
        <v>24</v>
      </c>
      <c r="F34" s="452">
        <v>1950</v>
      </c>
      <c r="G34" s="254"/>
    </row>
    <row r="35" spans="2:7" ht="18">
      <c r="B35" s="453" t="s">
        <v>185</v>
      </c>
      <c r="C35" s="454"/>
      <c r="D35" s="454"/>
      <c r="E35" s="454"/>
      <c r="F35" s="454"/>
      <c r="G35" s="254"/>
    </row>
    <row r="36" spans="2:6" ht="18">
      <c r="B36" s="433">
        <v>1318441</v>
      </c>
      <c r="C36" s="451" t="s">
        <v>186</v>
      </c>
      <c r="D36" s="452" t="s">
        <v>160</v>
      </c>
      <c r="E36" s="452">
        <v>24</v>
      </c>
      <c r="F36" s="452">
        <v>2059</v>
      </c>
    </row>
    <row r="37" spans="2:6" ht="18.75">
      <c r="B37" s="455" t="s">
        <v>187</v>
      </c>
      <c r="C37" s="456"/>
      <c r="D37" s="457"/>
      <c r="E37" s="457"/>
      <c r="F37" s="457"/>
    </row>
    <row r="38" spans="2:7" ht="18">
      <c r="B38" s="453" t="s">
        <v>188</v>
      </c>
      <c r="C38" s="454"/>
      <c r="D38" s="454"/>
      <c r="E38" s="454"/>
      <c r="F38" s="454"/>
      <c r="G38" s="254"/>
    </row>
    <row r="39" spans="2:7" ht="18">
      <c r="B39" s="433">
        <v>899272</v>
      </c>
      <c r="C39" s="434" t="s">
        <v>189</v>
      </c>
      <c r="D39" s="452" t="s">
        <v>190</v>
      </c>
      <c r="E39" s="452">
        <v>24</v>
      </c>
      <c r="F39" s="452">
        <v>2422</v>
      </c>
      <c r="G39" s="263"/>
    </row>
    <row r="40" spans="2:6" ht="18">
      <c r="B40" s="453" t="s">
        <v>191</v>
      </c>
      <c r="C40" s="454"/>
      <c r="D40" s="454"/>
      <c r="E40" s="454"/>
      <c r="F40" s="454"/>
    </row>
    <row r="41" spans="2:7" ht="18">
      <c r="B41" s="433">
        <v>899248</v>
      </c>
      <c r="C41" s="434" t="s">
        <v>192</v>
      </c>
      <c r="D41" s="452" t="s">
        <v>190</v>
      </c>
      <c r="E41" s="452">
        <v>24</v>
      </c>
      <c r="F41" s="452">
        <v>3231</v>
      </c>
      <c r="G41" s="149"/>
    </row>
    <row r="42" spans="2:7" ht="18.75">
      <c r="B42" s="458" t="s">
        <v>193</v>
      </c>
      <c r="C42" s="459"/>
      <c r="D42" s="460" t="s">
        <v>194</v>
      </c>
      <c r="E42" s="460" t="s">
        <v>194</v>
      </c>
      <c r="F42" s="460"/>
      <c r="G42" s="254"/>
    </row>
    <row r="43" spans="2:7" ht="18">
      <c r="B43" s="449" t="s">
        <v>196</v>
      </c>
      <c r="C43" s="461"/>
      <c r="D43" s="461"/>
      <c r="E43" s="461"/>
      <c r="F43" s="461">
        <v>0</v>
      </c>
      <c r="G43" s="254"/>
    </row>
    <row r="44" spans="2:7" ht="18">
      <c r="B44" s="433">
        <v>792200</v>
      </c>
      <c r="C44" s="434" t="s">
        <v>197</v>
      </c>
      <c r="D44" s="435" t="s">
        <v>195</v>
      </c>
      <c r="E44" s="435">
        <v>44</v>
      </c>
      <c r="F44" s="435">
        <v>954</v>
      </c>
      <c r="G44" s="254"/>
    </row>
    <row r="45" spans="2:7" ht="18">
      <c r="B45" s="433">
        <v>792197</v>
      </c>
      <c r="C45" s="462" t="s">
        <v>198</v>
      </c>
      <c r="D45" s="435" t="s">
        <v>195</v>
      </c>
      <c r="E45" s="435">
        <v>60</v>
      </c>
      <c r="F45" s="435">
        <v>530</v>
      </c>
      <c r="G45" s="254"/>
    </row>
    <row r="46" spans="2:7" ht="18">
      <c r="B46" s="463" t="s">
        <v>258</v>
      </c>
      <c r="C46" s="464"/>
      <c r="D46" s="259"/>
      <c r="E46" s="260"/>
      <c r="F46" s="260"/>
      <c r="G46" s="256"/>
    </row>
    <row r="47" spans="2:7" ht="15">
      <c r="B47" s="257"/>
      <c r="C47" s="258"/>
      <c r="D47" s="259"/>
      <c r="E47" s="260"/>
      <c r="F47" s="260"/>
      <c r="G47" s="261"/>
    </row>
    <row r="48" spans="2:7" ht="15.75">
      <c r="B48" s="257"/>
      <c r="C48" s="467"/>
      <c r="D48" s="468"/>
      <c r="E48" s="468"/>
      <c r="F48" s="468"/>
      <c r="G48" s="261"/>
    </row>
    <row r="49" spans="2:7" ht="12.75">
      <c r="B49" s="262"/>
      <c r="C49" s="262"/>
      <c r="D49" s="262"/>
      <c r="E49" s="262"/>
      <c r="F49" s="262"/>
      <c r="G49" s="262"/>
    </row>
  </sheetData>
  <sheetProtection/>
  <mergeCells count="2">
    <mergeCell ref="E1:F2"/>
    <mergeCell ref="B3:F3"/>
  </mergeCells>
  <printOptions/>
  <pageMargins left="0.7" right="0.7" top="0.75" bottom="0.75" header="0.3" footer="0.3"/>
  <pageSetup orientation="portrait" paperSize="9"/>
  <drawing r:id="rId3"/>
  <legacyDrawing r:id="rId2"/>
  <oleObjects>
    <oleObject progId="CorelPhotoPaint.Image.10" shapeId="641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Дмитрий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Вербова </cp:lastModifiedBy>
  <cp:lastPrinted>2014-06-04T06:40:32Z</cp:lastPrinted>
  <dcterms:created xsi:type="dcterms:W3CDTF">2007-03-17T05:44:21Z</dcterms:created>
  <dcterms:modified xsi:type="dcterms:W3CDTF">2018-05-15T09:48:45Z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